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3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4.xml" ContentType="application/vnd.ms-excel.controlpropertie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trlProps/ctrlProp5.xml" ContentType="application/vnd.ms-excel.controlproperties+xml"/>
  <Override PartName="/xl/drawings/drawing6.xml" ContentType="application/vnd.openxmlformats-officedocument.drawing+xml"/>
  <Override PartName="/xl/ctrlProps/ctrlProp6.xml" ContentType="application/vnd.ms-excel.controlproperties+xml"/>
  <Override PartName="/xl/drawings/drawing7.xml" ContentType="application/vnd.openxmlformats-officedocument.drawing+xml"/>
  <Override PartName="/xl/ctrlProps/ctrlProp7.xml" ContentType="application/vnd.ms-excel.controlproperties+xml"/>
  <Override PartName="/xl/drawings/drawing8.xml" ContentType="application/vnd.openxmlformats-officedocument.drawing+xml"/>
  <Override PartName="/xl/ctrlProps/ctrlProp8.xml" ContentType="application/vnd.ms-excel.controlproperties+xml"/>
  <Override PartName="/xl/drawings/drawing9.xml" ContentType="application/vnd.openxmlformats-officedocument.drawing+xml"/>
  <Override PartName="/xl/ctrlProps/ctrlProp9.xml" ContentType="application/vnd.ms-excel.controlproperties+xml"/>
  <Override PartName="/xl/drawings/drawing10.xml" ContentType="application/vnd.openxmlformats-officedocument.drawing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wyn\Dropbox\178\Notes &amp; Activities\"/>
    </mc:Choice>
  </mc:AlternateContent>
  <xr:revisionPtr revIDLastSave="0" documentId="8_{02284EC4-FF1C-4B30-8EB5-940DB1CF0498}" xr6:coauthVersionLast="47" xr6:coauthVersionMax="47" xr10:uidLastSave="{00000000-0000-0000-0000-000000000000}"/>
  <bookViews>
    <workbookView xWindow="-110" yWindow="-110" windowWidth="19420" windowHeight="10420" tabRatio="946"/>
  </bookViews>
  <sheets>
    <sheet name="FORMULA 0" sheetId="16" r:id="rId1"/>
    <sheet name="FORMULA 1" sheetId="8" r:id="rId2"/>
    <sheet name="FORMULA 2" sheetId="1" r:id="rId3"/>
    <sheet name="FORMULA 3" sheetId="4" r:id="rId4"/>
    <sheet name="FORMULA 4" sheetId="6" r:id="rId5"/>
    <sheet name="FORMULA 5" sheetId="7" r:id="rId6"/>
    <sheet name="FORMULA A" sheetId="10" r:id="rId7"/>
    <sheet name="FORMULA B" sheetId="11" r:id="rId8"/>
    <sheet name="FORMULA C" sheetId="12" r:id="rId9"/>
    <sheet name="FORMULA D" sheetId="13" r:id="rId10"/>
  </sheets>
  <definedNames>
    <definedName name="a" localSheetId="0">'FORMULA 0'!$B$6</definedName>
    <definedName name="a" localSheetId="6">'FORMULA A'!$B$5:$B$18</definedName>
    <definedName name="a" localSheetId="7">'FORMULA B'!$B$4:$B$17</definedName>
    <definedName name="a" localSheetId="8">'FORMULA C'!$B$4:$B$17</definedName>
    <definedName name="a" localSheetId="9">'FORMULA D'!$B$4:$B$17</definedName>
    <definedName name="a">'FORMULA 1'!$B$7</definedName>
    <definedName name="b" localSheetId="0">'FORMULA 0'!$D$6</definedName>
    <definedName name="b" localSheetId="6">'FORMULA A'!$D$5:$D$18</definedName>
    <definedName name="b" localSheetId="7">'FORMULA B'!$D$4:$D$17</definedName>
    <definedName name="b" localSheetId="8">'FORMULA C'!$D$4:$D$17</definedName>
    <definedName name="b" localSheetId="9">'FORMULA D'!$D$4:$D$17</definedName>
    <definedName name="b">'FORMULA 1'!$D$7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3" l="1"/>
  <c r="F5" i="13"/>
  <c r="F6" i="13"/>
  <c r="F7" i="13"/>
  <c r="F8" i="13"/>
  <c r="F9" i="13"/>
  <c r="F10" i="13"/>
  <c r="F11" i="13"/>
  <c r="F12" i="13"/>
  <c r="F13" i="13"/>
  <c r="F14" i="13"/>
  <c r="F17" i="13"/>
  <c r="B20" i="13"/>
  <c r="B22" i="13"/>
  <c r="B26" i="13" s="1"/>
  <c r="D22" i="13"/>
  <c r="B24" i="13"/>
  <c r="I22" i="13" s="1"/>
  <c r="C24" i="13"/>
  <c r="H28" i="13"/>
  <c r="F4" i="12"/>
  <c r="F5" i="12"/>
  <c r="F6" i="12"/>
  <c r="F7" i="12"/>
  <c r="F8" i="12"/>
  <c r="F9" i="12"/>
  <c r="F10" i="12"/>
  <c r="F11" i="12"/>
  <c r="F12" i="12"/>
  <c r="F13" i="12"/>
  <c r="F14" i="12"/>
  <c r="F17" i="12"/>
  <c r="B20" i="12"/>
  <c r="B22" i="12"/>
  <c r="D22" i="12"/>
  <c r="B26" i="12" s="1"/>
  <c r="B24" i="12"/>
  <c r="I22" i="12" s="1"/>
  <c r="C24" i="12"/>
  <c r="H28" i="12"/>
  <c r="F4" i="11"/>
  <c r="F5" i="11"/>
  <c r="F6" i="11"/>
  <c r="F7" i="11"/>
  <c r="F8" i="11"/>
  <c r="F9" i="11"/>
  <c r="F10" i="11"/>
  <c r="F11" i="11"/>
  <c r="F12" i="11"/>
  <c r="F13" i="11"/>
  <c r="F14" i="11"/>
  <c r="F17" i="11"/>
  <c r="B20" i="11"/>
  <c r="B22" i="11"/>
  <c r="E28" i="11" s="1"/>
  <c r="B30" i="11"/>
  <c r="D22" i="11"/>
  <c r="B24" i="11"/>
  <c r="I22" i="11" s="1"/>
  <c r="C24" i="11"/>
  <c r="C28" i="11"/>
  <c r="D28" i="11"/>
  <c r="H28" i="11"/>
  <c r="F5" i="10"/>
  <c r="F6" i="10"/>
  <c r="F7" i="10"/>
  <c r="F8" i="10"/>
  <c r="F9" i="10"/>
  <c r="F10" i="10"/>
  <c r="F11" i="10"/>
  <c r="F12" i="10"/>
  <c r="F13" i="10"/>
  <c r="F14" i="10"/>
  <c r="F15" i="10"/>
  <c r="F18" i="10"/>
  <c r="B21" i="10"/>
  <c r="B23" i="10"/>
  <c r="D23" i="10"/>
  <c r="B25" i="10"/>
  <c r="I23" i="10" s="1"/>
  <c r="C25" i="10"/>
  <c r="H29" i="10"/>
  <c r="F6" i="7"/>
  <c r="B8" i="7"/>
  <c r="B10" i="7"/>
  <c r="D10" i="7"/>
  <c r="B12" i="7"/>
  <c r="J7" i="7" s="1"/>
  <c r="C12" i="7"/>
  <c r="B13" i="7"/>
  <c r="B14" i="7"/>
  <c r="B17" i="7"/>
  <c r="B18" i="7"/>
  <c r="F6" i="6"/>
  <c r="B11" i="6"/>
  <c r="B13" i="6"/>
  <c r="D13" i="6"/>
  <c r="B15" i="6"/>
  <c r="B8" i="6" s="1"/>
  <c r="C15" i="6"/>
  <c r="B16" i="6"/>
  <c r="B17" i="6"/>
  <c r="B19" i="6"/>
  <c r="F6" i="4"/>
  <c r="B11" i="4"/>
  <c r="B13" i="4"/>
  <c r="B17" i="4" s="1"/>
  <c r="D13" i="4"/>
  <c r="B14" i="4"/>
  <c r="I13" i="4" s="1"/>
  <c r="C14" i="4"/>
  <c r="B15" i="4"/>
  <c r="B16" i="4"/>
  <c r="B18" i="4"/>
  <c r="F8" i="1"/>
  <c r="B13" i="1"/>
  <c r="B15" i="1"/>
  <c r="D15" i="1"/>
  <c r="B17" i="1"/>
  <c r="B10" i="1" s="1"/>
  <c r="C17" i="1"/>
  <c r="B18" i="1"/>
  <c r="B19" i="1"/>
  <c r="B20" i="1"/>
  <c r="B21" i="1"/>
  <c r="F7" i="8"/>
  <c r="B11" i="8"/>
  <c r="B14" i="8"/>
  <c r="B16" i="8"/>
  <c r="D16" i="8"/>
  <c r="B18" i="8"/>
  <c r="I16" i="8" s="1"/>
  <c r="C18" i="8"/>
  <c r="B19" i="8"/>
  <c r="B20" i="8"/>
  <c r="B21" i="8"/>
  <c r="B22" i="8"/>
  <c r="F6" i="16"/>
  <c r="B11" i="16"/>
  <c r="B13" i="16"/>
  <c r="D13" i="16"/>
  <c r="J13" i="16"/>
  <c r="B15" i="16"/>
  <c r="C15" i="16"/>
  <c r="B16" i="16"/>
  <c r="B17" i="16"/>
  <c r="B19" i="16"/>
  <c r="B30" i="13" l="1"/>
  <c r="C30" i="13"/>
  <c r="E28" i="13"/>
  <c r="C28" i="13"/>
  <c r="B28" i="13"/>
  <c r="D28" i="13"/>
  <c r="B30" i="12"/>
  <c r="B28" i="12"/>
  <c r="E28" i="12"/>
  <c r="D28" i="12"/>
  <c r="C28" i="12"/>
  <c r="C30" i="12"/>
  <c r="C30" i="11"/>
  <c r="B28" i="11"/>
  <c r="B26" i="11"/>
  <c r="B27" i="10"/>
  <c r="E29" i="10"/>
  <c r="C31" i="10"/>
  <c r="C29" i="10"/>
  <c r="B29" i="10"/>
  <c r="B31" i="10"/>
  <c r="D29" i="10"/>
  <c r="B20" i="7"/>
  <c r="B16" i="7"/>
  <c r="B18" i="6"/>
  <c r="I13" i="6"/>
  <c r="B8" i="4"/>
  <c r="I15" i="1"/>
</calcChain>
</file>

<file path=xl/comments1.xml><?xml version="1.0" encoding="utf-8"?>
<comments xmlns="http://schemas.openxmlformats.org/spreadsheetml/2006/main">
  <authors>
    <author>Alwyn Olivier</author>
  </authors>
  <commentList>
    <comment ref="B6" authorId="0" shapeId="0">
      <text>
        <r>
          <rPr>
            <sz val="9"/>
            <color indexed="10"/>
            <rFont val="Tahoma"/>
            <family val="2"/>
          </rPr>
          <t>Click, Type a number, ENTER</t>
        </r>
      </text>
    </comment>
    <comment ref="D6" authorId="0" shapeId="0">
      <text>
        <r>
          <rPr>
            <sz val="9"/>
            <color indexed="10"/>
            <rFont val="Tahoma"/>
            <family val="2"/>
          </rPr>
          <t>Click, Type a number, ENTER</t>
        </r>
      </text>
    </comment>
  </commentList>
</comments>
</file>

<file path=xl/comments2.xml><?xml version="1.0" encoding="utf-8"?>
<comments xmlns="http://schemas.openxmlformats.org/spreadsheetml/2006/main">
  <authors>
    <author>Alwyn Olivier</author>
  </authors>
  <commentList>
    <comment ref="B7" authorId="0" shapeId="0">
      <text>
        <r>
          <rPr>
            <sz val="9"/>
            <color indexed="10"/>
            <rFont val="Tahoma"/>
            <family val="2"/>
          </rPr>
          <t>Click, Type a number, ENTER</t>
        </r>
      </text>
    </comment>
    <comment ref="D7" authorId="0" shapeId="0">
      <text>
        <r>
          <rPr>
            <sz val="9"/>
            <color indexed="10"/>
            <rFont val="Tahoma"/>
            <family val="2"/>
          </rPr>
          <t>Click, Type a number, ENTER</t>
        </r>
      </text>
    </comment>
  </commentList>
</comments>
</file>

<file path=xl/comments3.xml><?xml version="1.0" encoding="utf-8"?>
<comments xmlns="http://schemas.openxmlformats.org/spreadsheetml/2006/main">
  <authors>
    <author>Alwyn Olivier</author>
  </authors>
  <commentList>
    <comment ref="B8" authorId="0" shapeId="0">
      <text>
        <r>
          <rPr>
            <sz val="9"/>
            <color indexed="10"/>
            <rFont val="Tahoma"/>
            <family val="2"/>
          </rPr>
          <t>Click, Type a number, ENTER</t>
        </r>
      </text>
    </comment>
    <comment ref="D8" authorId="0" shapeId="0">
      <text>
        <r>
          <rPr>
            <sz val="9"/>
            <color indexed="10"/>
            <rFont val="Tahoma"/>
            <family val="2"/>
          </rPr>
          <t>Click, Type a number, ENTER</t>
        </r>
      </text>
    </comment>
  </commentList>
</comments>
</file>

<file path=xl/comments4.xml><?xml version="1.0" encoding="utf-8"?>
<comments xmlns="http://schemas.openxmlformats.org/spreadsheetml/2006/main">
  <authors>
    <author>Alwyn Olivier</author>
  </authors>
  <commentList>
    <comment ref="B6" authorId="0" shapeId="0">
      <text>
        <r>
          <rPr>
            <sz val="9"/>
            <color indexed="10"/>
            <rFont val="Tahoma"/>
            <family val="2"/>
          </rPr>
          <t>Click, Type a number, ENTER</t>
        </r>
      </text>
    </comment>
  </commentList>
</comments>
</file>

<file path=xl/sharedStrings.xml><?xml version="1.0" encoding="utf-8"?>
<sst xmlns="http://schemas.openxmlformats.org/spreadsheetml/2006/main" count="128" uniqueCount="36">
  <si>
    <t>Output</t>
  </si>
  <si>
    <t>a</t>
  </si>
  <si>
    <t>b</t>
  </si>
  <si>
    <r>
      <t xml:space="preserve">What do I </t>
    </r>
    <r>
      <rPr>
        <i/>
        <sz val="12"/>
        <color indexed="9"/>
        <rFont val="Times New Roman"/>
        <family val="1"/>
      </rPr>
      <t>do</t>
    </r>
    <r>
      <rPr>
        <sz val="12"/>
        <color indexed="9"/>
        <rFont val="Times New Roman"/>
        <family val="1"/>
      </rPr>
      <t xml:space="preserve"> to the numbers in </t>
    </r>
    <r>
      <rPr>
        <i/>
        <sz val="12"/>
        <color indexed="9"/>
        <rFont val="Times New Roman"/>
        <family val="1"/>
      </rPr>
      <t>a</t>
    </r>
    <r>
      <rPr>
        <sz val="12"/>
        <color indexed="9"/>
        <rFont val="Times New Roman"/>
        <family val="1"/>
      </rPr>
      <t xml:space="preserve"> and </t>
    </r>
    <r>
      <rPr>
        <i/>
        <sz val="12"/>
        <color indexed="9"/>
        <rFont val="Times New Roman"/>
        <family val="1"/>
      </rPr>
      <t>b</t>
    </r>
    <r>
      <rPr>
        <sz val="12"/>
        <color indexed="9"/>
        <rFont val="Times New Roman"/>
        <family val="1"/>
      </rPr>
      <t xml:space="preserve"> to get my output answer?</t>
    </r>
  </si>
  <si>
    <t>Can you explain my formula in words and in symbols?</t>
  </si>
  <si>
    <t>When you are sure what my formula is, click here:</t>
  </si>
  <si>
    <t>Change the numbers a and b until you have puzzled out my secret formula:</t>
  </si>
  <si>
    <t>Find my formula by finding a pattern in these examples.</t>
  </si>
  <si>
    <t>You can work here:</t>
  </si>
  <si>
    <t>Formula 1</t>
  </si>
  <si>
    <t>Secret Formula 2</t>
  </si>
  <si>
    <t>Secret Formula 5</t>
  </si>
  <si>
    <t>Secret Formula 4</t>
  </si>
  <si>
    <t>Secret Formula 3</t>
  </si>
  <si>
    <r>
      <t xml:space="preserve">Secret Formula </t>
    </r>
    <r>
      <rPr>
        <b/>
        <sz val="16"/>
        <color indexed="12"/>
        <rFont val="Times New Roman"/>
        <family val="1"/>
      </rPr>
      <t>0</t>
    </r>
  </si>
  <si>
    <t>Find my formula by finding a pattern in these examples.            What do I do to the numbers in a and b to get my output answer?</t>
  </si>
  <si>
    <t>Formula A</t>
  </si>
  <si>
    <t>Use your own numbers to check your formula:</t>
  </si>
  <si>
    <t>Formula D</t>
  </si>
  <si>
    <t>Formula C</t>
  </si>
  <si>
    <t>Formula B</t>
  </si>
  <si>
    <t>You should systematically vary the variables:</t>
  </si>
  <si>
    <t>Keep one variable constant, vary the other</t>
  </si>
  <si>
    <t>How does it influence the answer?</t>
  </si>
  <si>
    <t>Then keep the 2nd variable constant and change the 1st</t>
  </si>
  <si>
    <t>This is an important problem solving skill!</t>
  </si>
  <si>
    <t>Puzzle out my secret formula …</t>
  </si>
  <si>
    <t>Puzzle out my secret formula!</t>
  </si>
  <si>
    <t>Ψ</t>
  </si>
  <si>
    <t>=</t>
  </si>
  <si>
    <t>Organise your data in a table to help you find patterns …</t>
  </si>
  <si>
    <r>
      <t xml:space="preserve">This activity develops your skill to </t>
    </r>
    <r>
      <rPr>
        <i/>
        <sz val="13"/>
        <color indexed="10"/>
        <rFont val="Times New Roman"/>
        <family val="1"/>
      </rPr>
      <t>control the variables:</t>
    </r>
  </si>
  <si>
    <r>
      <t xml:space="preserve">How to </t>
    </r>
    <r>
      <rPr>
        <i/>
        <sz val="13"/>
        <color indexed="10"/>
        <rFont val="Times New Roman"/>
        <family val="1"/>
      </rPr>
      <t>systematically</t>
    </r>
    <r>
      <rPr>
        <sz val="13"/>
        <color indexed="10"/>
        <rFont val="Times New Roman"/>
        <family val="1"/>
      </rPr>
      <t xml:space="preserve"> vary the variables to find out how they influence the output</t>
    </r>
  </si>
  <si>
    <r>
      <t xml:space="preserve">I use a secret formula on the two input numbers a and b to calculate the output a </t>
    </r>
    <r>
      <rPr>
        <sz val="12"/>
        <color indexed="9"/>
        <rFont val="Arial"/>
        <family val="2"/>
      </rPr>
      <t xml:space="preserve">Ψ </t>
    </r>
    <r>
      <rPr>
        <sz val="12"/>
        <color indexed="9"/>
        <rFont val="Times New Roman"/>
        <family val="1"/>
      </rPr>
      <t>b. Change the numbers a and b until you have puzzled out my secret formula …</t>
    </r>
  </si>
  <si>
    <r>
      <t xml:space="preserve">I use a secret formula on the two input numbers a and b to calculate the output a </t>
    </r>
    <r>
      <rPr>
        <sz val="12"/>
        <color indexed="9"/>
        <rFont val="Arial"/>
        <family val="2"/>
      </rPr>
      <t>Ψ</t>
    </r>
    <r>
      <rPr>
        <sz val="12"/>
        <color indexed="9"/>
        <rFont val="Times New Roman"/>
        <family val="1"/>
      </rPr>
      <t xml:space="preserve"> b.  Change the numbers a and b until you have puzzled out my secret formula …</t>
    </r>
  </si>
  <si>
    <r>
      <t xml:space="preserve">I use a secret formula on the two input numbers a and b to calculate the output a </t>
    </r>
    <r>
      <rPr>
        <sz val="12"/>
        <color indexed="12"/>
        <rFont val="Arial"/>
        <family val="2"/>
      </rPr>
      <t>Ψ</t>
    </r>
    <r>
      <rPr>
        <sz val="12"/>
        <color indexed="12"/>
        <rFont val="Times New Roman"/>
        <family val="1"/>
      </rPr>
      <t xml:space="preserve"> b.  Change the numbers a and b until you have puzzled out my secret formula 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</si>
</sst>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0" x14ac:knownFonts="1">
    <font>
      <sz val="12"/>
      <name val="Times New Roman"/>
    </font>
    <font>
      <sz val="12"/>
      <name val="Times New Roman"/>
    </font>
    <font>
      <b/>
      <sz val="12"/>
      <name val="Times New Roman"/>
      <family val="1"/>
    </font>
    <font>
      <sz val="8"/>
      <name val="Tahoma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8"/>
      <name val="Times New Roman"/>
      <family val="1"/>
    </font>
    <font>
      <sz val="16"/>
      <color indexed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12"/>
      <color indexed="14"/>
      <name val="Times New Roman"/>
      <family val="1"/>
    </font>
    <font>
      <i/>
      <sz val="12"/>
      <color indexed="12"/>
      <name val="Times New Roman"/>
      <family val="1"/>
    </font>
    <font>
      <sz val="14"/>
      <color indexed="12"/>
      <name val="Wingdings"/>
      <charset val="2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4"/>
      <name val="Wingdings"/>
      <charset val="2"/>
    </font>
    <font>
      <sz val="11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indexed="14"/>
      <name val="Times New Roman"/>
      <family val="1"/>
    </font>
    <font>
      <sz val="10"/>
      <color indexed="12"/>
      <name val="Times New Roman"/>
      <family val="1"/>
    </font>
    <font>
      <sz val="12"/>
      <color indexed="14"/>
      <name val="Times New Roman"/>
      <family val="1"/>
    </font>
    <font>
      <b/>
      <i/>
      <sz val="12"/>
      <color indexed="14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50"/>
      <name val="Times New Roman"/>
      <family val="1"/>
    </font>
    <font>
      <b/>
      <i/>
      <sz val="12"/>
      <color indexed="52"/>
      <name val="Times New Roman"/>
      <family val="1"/>
    </font>
    <font>
      <sz val="12"/>
      <color indexed="9"/>
      <name val="Times New Roman"/>
      <family val="1"/>
    </font>
    <font>
      <sz val="12"/>
      <color indexed="14"/>
      <name val="Times New Roman"/>
      <family val="1"/>
    </font>
    <font>
      <i/>
      <sz val="12"/>
      <color indexed="9"/>
      <name val="Times New Roman"/>
      <family val="1"/>
    </font>
    <font>
      <sz val="9"/>
      <color indexed="10"/>
      <name val="Tahoma"/>
      <family val="2"/>
    </font>
    <font>
      <sz val="14"/>
      <color indexed="12"/>
      <name val="Times New Roman"/>
      <family val="1"/>
    </font>
    <font>
      <sz val="14"/>
      <name val="Times New Roman"/>
      <family val="1"/>
    </font>
    <font>
      <sz val="16"/>
      <color indexed="10"/>
      <name val="Times New Roman"/>
      <family val="1"/>
    </font>
    <font>
      <sz val="12"/>
      <color indexed="58"/>
      <name val="Times New Roman"/>
      <family val="1"/>
    </font>
    <font>
      <sz val="10"/>
      <color indexed="14"/>
      <name val="Times New Roman"/>
      <family val="1"/>
    </font>
    <font>
      <sz val="12"/>
      <color indexed="41"/>
      <name val="Times New Roman"/>
      <family val="1"/>
    </font>
    <font>
      <b/>
      <sz val="14"/>
      <color indexed="14"/>
      <name val="Times New Roman"/>
      <family val="1"/>
    </font>
    <font>
      <sz val="10"/>
      <color indexed="10"/>
      <name val="Times New Roman"/>
      <family val="1"/>
    </font>
    <font>
      <b/>
      <sz val="14"/>
      <color indexed="14"/>
      <name val="Times New Roman"/>
      <family val="1"/>
    </font>
    <font>
      <sz val="14"/>
      <color indexed="12"/>
      <name val="Times New Roman"/>
      <family val="1"/>
    </font>
    <font>
      <sz val="14"/>
      <name val="Times New Roman"/>
      <family val="1"/>
    </font>
    <font>
      <sz val="18"/>
      <color indexed="12"/>
      <name val="Times New Roman"/>
      <family val="1"/>
    </font>
    <font>
      <sz val="12"/>
      <color indexed="42"/>
      <name val="Times New Roman"/>
      <family val="1"/>
    </font>
    <font>
      <sz val="10"/>
      <color indexed="53"/>
      <name val="Times New Roman"/>
      <family val="1"/>
    </font>
    <font>
      <sz val="10"/>
      <color indexed="50"/>
      <name val="Times New Roman"/>
      <family val="1"/>
    </font>
    <font>
      <sz val="13"/>
      <name val="Times New Roman"/>
      <family val="1"/>
    </font>
    <font>
      <sz val="18"/>
      <color indexed="10"/>
      <name val="Times New Roman"/>
      <family val="1"/>
    </font>
    <font>
      <sz val="18"/>
      <name val="Times New Roman"/>
      <family val="1"/>
    </font>
    <font>
      <b/>
      <sz val="16"/>
      <color indexed="12"/>
      <name val="Times New Roman"/>
      <family val="1"/>
    </font>
    <font>
      <i/>
      <sz val="14"/>
      <color indexed="12"/>
      <name val="Times New Roman"/>
      <family val="1"/>
    </font>
    <font>
      <sz val="11"/>
      <color indexed="9"/>
      <name val="Times New Roman"/>
      <family val="1"/>
    </font>
    <font>
      <i/>
      <sz val="12"/>
      <color indexed="9"/>
      <name val="Times New Roman"/>
      <family val="1"/>
    </font>
    <font>
      <sz val="14"/>
      <color indexed="12"/>
      <name val="Symbol"/>
      <family val="1"/>
      <charset val="2"/>
    </font>
    <font>
      <sz val="13"/>
      <color indexed="12"/>
      <name val="Arial"/>
      <family val="2"/>
    </font>
    <font>
      <sz val="14"/>
      <color indexed="9"/>
      <name val="Symbol"/>
      <family val="1"/>
      <charset val="2"/>
    </font>
    <font>
      <sz val="13"/>
      <color indexed="9"/>
      <name val="Arial"/>
      <family val="2"/>
    </font>
    <font>
      <sz val="14"/>
      <color indexed="42"/>
      <name val="Symbol"/>
      <family val="1"/>
      <charset val="2"/>
    </font>
    <font>
      <sz val="13"/>
      <color indexed="42"/>
      <name val="Arial"/>
      <family val="2"/>
    </font>
    <font>
      <sz val="13"/>
      <color indexed="41"/>
      <name val="Arial"/>
      <family val="2"/>
    </font>
    <font>
      <sz val="14"/>
      <color indexed="41"/>
      <name val="Symbol"/>
      <family val="1"/>
      <charset val="2"/>
    </font>
    <font>
      <sz val="11"/>
      <color indexed="12"/>
      <name val="Arial"/>
      <family val="2"/>
    </font>
    <font>
      <sz val="10"/>
      <color indexed="10"/>
      <name val="Arial"/>
      <family val="2"/>
    </font>
    <font>
      <sz val="13"/>
      <color indexed="10"/>
      <name val="Times New Roman"/>
      <family val="1"/>
    </font>
    <font>
      <i/>
      <sz val="13"/>
      <color indexed="10"/>
      <name val="Times New Roman"/>
      <family val="1"/>
    </font>
    <font>
      <sz val="12"/>
      <color indexed="9"/>
      <name val="Arial"/>
      <family val="2"/>
    </font>
    <font>
      <sz val="16"/>
      <color indexed="9"/>
      <name val="Times New Roman"/>
      <family val="1"/>
    </font>
    <font>
      <sz val="12"/>
      <color indexed="12"/>
      <name val="Arial"/>
      <family val="2"/>
    </font>
    <font>
      <sz val="14"/>
      <color theme="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/>
      <right style="thin">
        <color indexed="40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0" applyFont="1"/>
    <xf numFmtId="0" fontId="12" fillId="0" borderId="0" xfId="0" applyFont="1"/>
    <xf numFmtId="0" fontId="13" fillId="0" borderId="0" xfId="0" applyFont="1"/>
    <xf numFmtId="0" fontId="0" fillId="0" borderId="0" xfId="0" applyProtection="1">
      <protection locked="0"/>
    </xf>
    <xf numFmtId="0" fontId="0" fillId="0" borderId="0" xfId="0" applyProtection="1">
      <protection locked="0" hidden="1"/>
    </xf>
    <xf numFmtId="0" fontId="10" fillId="0" borderId="0" xfId="0" applyFont="1"/>
    <xf numFmtId="0" fontId="14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center"/>
      <protection hidden="1"/>
    </xf>
    <xf numFmtId="0" fontId="18" fillId="0" borderId="0" xfId="0" quotePrefix="1" applyFont="1" applyAlignment="1" applyProtection="1">
      <alignment horizontal="center"/>
      <protection hidden="1"/>
    </xf>
    <xf numFmtId="0" fontId="15" fillId="2" borderId="1" xfId="0" applyFont="1" applyFill="1" applyBorder="1" applyAlignment="1" applyProtection="1">
      <alignment horizontal="center" vertical="center"/>
      <protection hidden="1"/>
    </xf>
    <xf numFmtId="0" fontId="1" fillId="0" borderId="0" xfId="0" applyFont="1"/>
    <xf numFmtId="0" fontId="17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Protection="1">
      <protection locked="0"/>
    </xf>
    <xf numFmtId="0" fontId="9" fillId="0" borderId="0" xfId="0" applyFont="1"/>
    <xf numFmtId="0" fontId="19" fillId="0" borderId="0" xfId="0" applyFont="1" applyAlignment="1" applyProtection="1">
      <alignment horizontal="center" vertical="center"/>
      <protection hidden="1"/>
    </xf>
    <xf numFmtId="0" fontId="21" fillId="3" borderId="2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22" fillId="2" borderId="3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 vertical="center"/>
    </xf>
    <xf numFmtId="0" fontId="22" fillId="0" borderId="0" xfId="0" applyFont="1" applyFill="1" applyBorder="1" applyAlignment="1" applyProtection="1">
      <alignment horizontal="center"/>
    </xf>
    <xf numFmtId="0" fontId="4" fillId="0" borderId="0" xfId="0" applyFont="1" applyAlignment="1">
      <alignment vertical="center"/>
    </xf>
    <xf numFmtId="0" fontId="24" fillId="0" borderId="0" xfId="0" applyFont="1"/>
    <xf numFmtId="0" fontId="25" fillId="0" borderId="0" xfId="0" applyFont="1"/>
    <xf numFmtId="0" fontId="26" fillId="0" borderId="0" xfId="0" applyFont="1"/>
    <xf numFmtId="0" fontId="28" fillId="0" borderId="0" xfId="0" applyFont="1" applyProtection="1">
      <protection hidden="1"/>
    </xf>
    <xf numFmtId="0" fontId="0" fillId="0" borderId="0" xfId="0" applyAlignment="1">
      <alignment vertical="top"/>
    </xf>
    <xf numFmtId="0" fontId="28" fillId="0" borderId="0" xfId="0" applyFont="1"/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5" fillId="0" borderId="0" xfId="0" applyFont="1"/>
    <xf numFmtId="0" fontId="36" fillId="0" borderId="0" xfId="0" applyFont="1" applyAlignment="1">
      <alignment horizontal="right" vertical="top"/>
    </xf>
    <xf numFmtId="0" fontId="0" fillId="4" borderId="0" xfId="0" applyFill="1"/>
    <xf numFmtId="0" fontId="19" fillId="4" borderId="0" xfId="0" applyFont="1" applyFill="1" applyAlignment="1" applyProtection="1">
      <alignment horizontal="center" vertical="center"/>
      <protection hidden="1"/>
    </xf>
    <xf numFmtId="0" fontId="4" fillId="4" borderId="0" xfId="0" applyFont="1" applyFill="1" applyAlignment="1">
      <alignment horizontal="left" vertical="center"/>
    </xf>
    <xf numFmtId="0" fontId="4" fillId="4" borderId="0" xfId="0" applyFont="1" applyFill="1"/>
    <xf numFmtId="0" fontId="0" fillId="4" borderId="0" xfId="0" applyFill="1" applyProtection="1">
      <protection hidden="1"/>
    </xf>
    <xf numFmtId="0" fontId="14" fillId="4" borderId="0" xfId="0" applyFont="1" applyFill="1" applyAlignment="1" applyProtection="1">
      <alignment horizontal="left" vertical="center"/>
      <protection hidden="1"/>
    </xf>
    <xf numFmtId="0" fontId="10" fillId="4" borderId="0" xfId="0" applyFont="1" applyFill="1" applyAlignment="1" applyProtection="1">
      <alignment horizontal="left" vertical="center"/>
      <protection hidden="1"/>
    </xf>
    <xf numFmtId="0" fontId="23" fillId="4" borderId="0" xfId="0" applyFont="1" applyFill="1" applyAlignment="1" applyProtection="1">
      <alignment horizontal="left" vertical="center"/>
      <protection hidden="1"/>
    </xf>
    <xf numFmtId="0" fontId="0" fillId="4" borderId="4" xfId="0" applyFill="1" applyBorder="1"/>
    <xf numFmtId="0" fontId="29" fillId="4" borderId="0" xfId="0" applyFont="1" applyFill="1"/>
    <xf numFmtId="0" fontId="0" fillId="4" borderId="0" xfId="0" applyFill="1" applyProtection="1">
      <protection locked="0" hidden="1"/>
    </xf>
    <xf numFmtId="0" fontId="37" fillId="4" borderId="0" xfId="0" applyFont="1" applyFill="1"/>
    <xf numFmtId="0" fontId="32" fillId="2" borderId="1" xfId="0" applyFont="1" applyFill="1" applyBorder="1" applyAlignment="1" applyProtection="1">
      <alignment horizontal="center"/>
      <protection locked="0"/>
    </xf>
    <xf numFmtId="0" fontId="38" fillId="4" borderId="0" xfId="0" applyFont="1" applyFill="1" applyAlignment="1" applyProtection="1">
      <alignment horizontal="center"/>
      <protection hidden="1"/>
    </xf>
    <xf numFmtId="0" fontId="32" fillId="4" borderId="0" xfId="0" applyFont="1" applyFill="1" applyBorder="1" applyAlignment="1">
      <alignment horizontal="center" vertical="center"/>
    </xf>
    <xf numFmtId="0" fontId="33" fillId="4" borderId="0" xfId="0" applyFont="1" applyFill="1" applyBorder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/>
      <protection hidden="1"/>
    </xf>
    <xf numFmtId="0" fontId="33" fillId="0" borderId="0" xfId="0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>
      <alignment horizontal="center"/>
    </xf>
    <xf numFmtId="0" fontId="32" fillId="2" borderId="1" xfId="0" applyFont="1" applyFill="1" applyBorder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 vertical="center"/>
      <protection hidden="1"/>
    </xf>
    <xf numFmtId="0" fontId="40" fillId="0" borderId="0" xfId="0" applyFont="1" applyAlignment="1" applyProtection="1">
      <alignment horizontal="center"/>
      <protection hidden="1"/>
    </xf>
    <xf numFmtId="0" fontId="41" fillId="2" borderId="1" xfId="0" applyFont="1" applyFill="1" applyBorder="1" applyAlignment="1" applyProtection="1">
      <alignment horizontal="center"/>
      <protection locked="0"/>
    </xf>
    <xf numFmtId="0" fontId="41" fillId="0" borderId="0" xfId="0" applyFont="1" applyFill="1" applyBorder="1" applyAlignment="1">
      <alignment horizontal="center"/>
    </xf>
    <xf numFmtId="0" fontId="42" fillId="0" borderId="0" xfId="0" applyFont="1" applyFill="1" applyBorder="1" applyAlignment="1" applyProtection="1">
      <alignment horizontal="center"/>
      <protection locked="0"/>
    </xf>
    <xf numFmtId="0" fontId="20" fillId="5" borderId="0" xfId="0" applyFont="1" applyFill="1"/>
    <xf numFmtId="0" fontId="36" fillId="5" borderId="0" xfId="0" applyFont="1" applyFill="1" applyAlignment="1">
      <alignment horizontal="right" vertical="top" indent="3"/>
    </xf>
    <xf numFmtId="0" fontId="0" fillId="3" borderId="0" xfId="0" applyFill="1"/>
    <xf numFmtId="0" fontId="19" fillId="3" borderId="0" xfId="0" applyFont="1" applyFill="1" applyAlignment="1" applyProtection="1">
      <alignment horizontal="center" vertical="center"/>
      <protection hidden="1"/>
    </xf>
    <xf numFmtId="0" fontId="4" fillId="3" borderId="0" xfId="0" applyFont="1" applyFill="1" applyAlignment="1">
      <alignment horizontal="left" vertical="center"/>
    </xf>
    <xf numFmtId="0" fontId="38" fillId="3" borderId="0" xfId="0" applyFont="1" applyFill="1" applyAlignment="1" applyProtection="1">
      <alignment horizontal="center"/>
      <protection hidden="1"/>
    </xf>
    <xf numFmtId="0" fontId="27" fillId="3" borderId="0" xfId="0" applyFont="1" applyFill="1"/>
    <xf numFmtId="0" fontId="5" fillId="3" borderId="0" xfId="0" applyFont="1" applyFill="1"/>
    <xf numFmtId="0" fontId="13" fillId="3" borderId="0" xfId="0" applyFont="1" applyFill="1"/>
    <xf numFmtId="0" fontId="32" fillId="3" borderId="0" xfId="0" applyFont="1" applyFill="1" applyBorder="1" applyAlignment="1">
      <alignment horizontal="center"/>
    </xf>
    <xf numFmtId="0" fontId="33" fillId="3" borderId="0" xfId="0" applyFont="1" applyFill="1" applyBorder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14" fillId="3" borderId="0" xfId="0" applyFont="1" applyFill="1" applyAlignment="1" applyProtection="1">
      <alignment horizontal="left" vertical="center"/>
      <protection hidden="1"/>
    </xf>
    <xf numFmtId="0" fontId="10" fillId="3" borderId="0" xfId="0" applyFont="1" applyFill="1" applyAlignment="1" applyProtection="1">
      <alignment horizontal="left" vertical="center"/>
      <protection hidden="1"/>
    </xf>
    <xf numFmtId="0" fontId="4" fillId="3" borderId="0" xfId="0" applyFont="1" applyFill="1"/>
    <xf numFmtId="0" fontId="22" fillId="3" borderId="3" xfId="0" applyFont="1" applyFill="1" applyBorder="1" applyAlignment="1" applyProtection="1">
      <alignment horizontal="center"/>
      <protection locked="0"/>
    </xf>
    <xf numFmtId="0" fontId="23" fillId="3" borderId="0" xfId="0" applyFont="1" applyFill="1"/>
    <xf numFmtId="0" fontId="0" fillId="3" borderId="0" xfId="0" applyFill="1" applyProtection="1">
      <protection locked="0" hidden="1"/>
    </xf>
    <xf numFmtId="0" fontId="44" fillId="3" borderId="0" xfId="0" applyFont="1" applyFill="1"/>
    <xf numFmtId="0" fontId="45" fillId="3" borderId="0" xfId="0" applyFont="1" applyFill="1" applyAlignment="1">
      <alignment horizontal="right" vertical="top"/>
    </xf>
    <xf numFmtId="0" fontId="0" fillId="6" borderId="0" xfId="0" applyFill="1"/>
    <xf numFmtId="0" fontId="48" fillId="6" borderId="0" xfId="0" applyFont="1" applyFill="1"/>
    <xf numFmtId="0" fontId="0" fillId="7" borderId="0" xfId="0" applyFill="1" applyAlignment="1">
      <alignment horizontal="centerContinuous"/>
    </xf>
    <xf numFmtId="0" fontId="43" fillId="8" borderId="0" xfId="0" applyFont="1" applyFill="1" applyAlignment="1">
      <alignment horizontal="centerContinuous"/>
    </xf>
    <xf numFmtId="0" fontId="49" fillId="8" borderId="0" xfId="0" applyFont="1" applyFill="1" applyAlignment="1">
      <alignment horizontal="centerContinuous"/>
    </xf>
    <xf numFmtId="0" fontId="7" fillId="7" borderId="0" xfId="0" applyFont="1" applyFill="1" applyAlignment="1">
      <alignment horizontal="centerContinuous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0" fontId="45" fillId="0" borderId="0" xfId="0" applyFont="1" applyFill="1" applyAlignment="1">
      <alignment horizontal="right" vertical="top"/>
    </xf>
    <xf numFmtId="0" fontId="5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Alignment="1">
      <alignment horizontal="right" vertical="top"/>
    </xf>
    <xf numFmtId="0" fontId="7" fillId="9" borderId="0" xfId="0" applyFont="1" applyFill="1"/>
    <xf numFmtId="0" fontId="0" fillId="9" borderId="0" xfId="0" applyFill="1"/>
    <xf numFmtId="0" fontId="34" fillId="9" borderId="0" xfId="0" applyFont="1" applyFill="1" applyAlignment="1">
      <alignment horizontal="centerContinuous"/>
    </xf>
    <xf numFmtId="0" fontId="0" fillId="9" borderId="0" xfId="0" applyFill="1" applyAlignment="1">
      <alignment horizontal="centerContinuous"/>
    </xf>
    <xf numFmtId="0" fontId="28" fillId="0" borderId="0" xfId="0" applyFont="1" applyFill="1"/>
    <xf numFmtId="0" fontId="52" fillId="0" borderId="0" xfId="0" applyFont="1" applyFill="1"/>
    <xf numFmtId="0" fontId="53" fillId="0" borderId="0" xfId="0" applyFont="1" applyFill="1"/>
    <xf numFmtId="0" fontId="28" fillId="0" borderId="0" xfId="0" applyFont="1" applyFill="1" applyAlignment="1">
      <alignment vertical="top"/>
    </xf>
    <xf numFmtId="0" fontId="54" fillId="0" borderId="0" xfId="0" quotePrefix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quotePrefix="1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5" fillId="5" borderId="0" xfId="0" applyFont="1" applyFill="1" applyAlignment="1">
      <alignment horizontal="center" vertical="center"/>
    </xf>
    <xf numFmtId="0" fontId="55" fillId="3" borderId="0" xfId="0" applyFont="1" applyFill="1" applyAlignment="1">
      <alignment horizontal="center" vertical="center"/>
    </xf>
    <xf numFmtId="0" fontId="54" fillId="5" borderId="0" xfId="0" quotePrefix="1" applyFont="1" applyFill="1" applyAlignment="1">
      <alignment horizontal="center" vertical="center"/>
    </xf>
    <xf numFmtId="0" fontId="54" fillId="3" borderId="0" xfId="0" quotePrefix="1" applyFont="1" applyFill="1" applyAlignment="1">
      <alignment horizontal="center" vertical="center"/>
    </xf>
    <xf numFmtId="0" fontId="58" fillId="3" borderId="0" xfId="0" quotePrefix="1" applyFont="1" applyFill="1" applyAlignment="1">
      <alignment horizontal="center" vertical="center"/>
    </xf>
    <xf numFmtId="0" fontId="59" fillId="3" borderId="0" xfId="0" applyFont="1" applyFill="1" applyAlignment="1">
      <alignment horizontal="center" vertical="center"/>
    </xf>
    <xf numFmtId="0" fontId="60" fillId="5" borderId="0" xfId="0" applyFont="1" applyFill="1" applyAlignment="1">
      <alignment horizontal="center" vertical="center"/>
    </xf>
    <xf numFmtId="0" fontId="61" fillId="5" borderId="0" xfId="0" quotePrefix="1" applyFont="1" applyFill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/>
    </xf>
    <xf numFmtId="0" fontId="4" fillId="0" borderId="0" xfId="0" quotePrefix="1" applyFont="1" applyAlignment="1" applyProtection="1">
      <alignment horizontal="center"/>
      <protection hidden="1"/>
    </xf>
    <xf numFmtId="0" fontId="15" fillId="0" borderId="0" xfId="0" quotePrefix="1" applyFont="1" applyAlignment="1">
      <alignment horizontal="center"/>
    </xf>
    <xf numFmtId="0" fontId="47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67" fillId="10" borderId="0" xfId="0" applyFont="1" applyFill="1" applyAlignment="1">
      <alignment horizontal="centerContinuous" vertical="center"/>
    </xf>
    <xf numFmtId="0" fontId="28" fillId="10" borderId="0" xfId="0" applyFont="1" applyFill="1" applyAlignment="1">
      <alignment horizontal="centerContinuous" vertical="center"/>
    </xf>
    <xf numFmtId="0" fontId="0" fillId="6" borderId="0" xfId="0" applyFill="1" applyProtection="1">
      <protection locked="0"/>
    </xf>
    <xf numFmtId="0" fontId="0" fillId="7" borderId="0" xfId="0" applyFill="1" applyProtection="1">
      <protection locked="0"/>
    </xf>
    <xf numFmtId="0" fontId="69" fillId="0" borderId="0" xfId="0" applyFont="1" applyFill="1" applyBorder="1" applyAlignment="1" applyProtection="1">
      <alignment horizontal="center" vertical="center"/>
      <protection locked="0"/>
    </xf>
    <xf numFmtId="0" fontId="47" fillId="0" borderId="0" xfId="0" applyFont="1" applyAlignment="1">
      <alignment horizontal="center" vertical="center"/>
    </xf>
    <xf numFmtId="0" fontId="47" fillId="3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39" fillId="0" borderId="0" xfId="0" applyFont="1" applyAlignment="1">
      <alignment horizontal="right" vertical="top" indent="2"/>
    </xf>
    <xf numFmtId="0" fontId="46" fillId="0" borderId="0" xfId="0" applyFont="1" applyAlignment="1">
      <alignment horizontal="center" vertical="top"/>
    </xf>
    <xf numFmtId="0" fontId="9" fillId="0" borderId="0" xfId="0" applyFont="1" applyProtection="1">
      <protection locked="0"/>
    </xf>
  </cellXfs>
  <cellStyles count="1">
    <cellStyle name="Normal" xfId="0" builtinId="0"/>
  </cellStyles>
  <dxfs count="144"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42"/>
        </patternFill>
      </fill>
      <border>
        <left style="thin">
          <color indexed="14"/>
        </left>
        <right style="thin">
          <color indexed="14"/>
        </right>
        <top style="thin">
          <color indexed="14"/>
        </top>
        <bottom style="thin">
          <color indexed="14"/>
        </bottom>
      </border>
    </dxf>
    <dxf>
      <font>
        <b/>
        <i val="0"/>
        <condense val="0"/>
        <extend val="0"/>
        <color indexed="10"/>
      </font>
      <fill>
        <patternFill>
          <bgColor indexed="42"/>
        </patternFill>
      </fill>
      <border>
        <left style="thin">
          <color indexed="14"/>
        </left>
        <right style="thin">
          <color indexed="14"/>
        </right>
        <top style="thin">
          <color indexed="14"/>
        </top>
        <bottom style="thin">
          <color indexed="14"/>
        </bottom>
      </border>
    </dxf>
    <dxf>
      <font>
        <b/>
        <i val="0"/>
        <condense val="0"/>
        <extend val="0"/>
        <color indexed="14"/>
      </font>
      <fill>
        <patternFill patternType="solid">
          <bgColor indexed="42"/>
        </patternFill>
      </fill>
      <border>
        <left style="thin">
          <color indexed="14"/>
        </left>
        <right style="thin">
          <color indexed="14"/>
        </right>
        <top style="thin">
          <color indexed="14"/>
        </top>
        <bottom style="thin">
          <color indexed="14"/>
        </bottom>
      </border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  <condense val="0"/>
        <extend val="0"/>
        <color indexed="14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  <condense val="0"/>
        <extend val="0"/>
        <color indexed="14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  <fill>
        <patternFill>
          <bgColor indexed="42"/>
        </patternFill>
      </fill>
      <border>
        <left style="thin">
          <color indexed="14"/>
        </left>
        <right style="thin">
          <color indexed="14"/>
        </right>
        <top style="thin">
          <color indexed="14"/>
        </top>
        <bottom style="thin">
          <color indexed="14"/>
        </bottom>
      </border>
    </dxf>
    <dxf>
      <font>
        <b/>
        <i val="0"/>
        <condense val="0"/>
        <extend val="0"/>
        <color indexed="14"/>
      </font>
      <fill>
        <patternFill patternType="solid">
          <bgColor indexed="42"/>
        </patternFill>
      </fill>
      <border>
        <left style="thin">
          <color indexed="14"/>
        </left>
        <right style="thin">
          <color indexed="14"/>
        </right>
        <top style="thin">
          <color indexed="14"/>
        </top>
        <bottom style="thin">
          <color indexed="14"/>
        </bottom>
      </border>
    </dxf>
    <dxf>
      <fill>
        <patternFill>
          <bgColor indexed="26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42"/>
        </patternFill>
      </fill>
      <border>
        <left style="thin">
          <color indexed="14"/>
        </left>
        <right style="thin">
          <color indexed="14"/>
        </right>
        <top style="thin">
          <color indexed="14"/>
        </top>
        <bottom style="thin">
          <color indexed="14"/>
        </bottom>
      </border>
    </dxf>
    <dxf>
      <font>
        <b/>
        <i val="0"/>
        <condense val="0"/>
        <extend val="0"/>
        <color indexed="10"/>
      </font>
      <fill>
        <patternFill>
          <bgColor indexed="42"/>
        </patternFill>
      </fill>
      <border>
        <left style="thin">
          <color indexed="14"/>
        </left>
        <right style="thin">
          <color indexed="14"/>
        </right>
        <top style="thin">
          <color indexed="14"/>
        </top>
        <bottom style="thin">
          <color indexed="14"/>
        </bottom>
      </border>
    </dxf>
    <dxf>
      <font>
        <b/>
        <i val="0"/>
        <condense val="0"/>
        <extend val="0"/>
        <color indexed="14"/>
      </font>
      <fill>
        <patternFill patternType="solid">
          <bgColor indexed="42"/>
        </patternFill>
      </fill>
      <border>
        <left style="thin">
          <color indexed="14"/>
        </left>
        <right style="thin">
          <color indexed="14"/>
        </right>
        <top style="thin">
          <color indexed="14"/>
        </top>
        <bottom style="thin">
          <color indexed="14"/>
        </bottom>
      </border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  <condense val="0"/>
        <extend val="0"/>
        <color indexed="14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  <condense val="0"/>
        <extend val="0"/>
        <color indexed="14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  <fill>
        <patternFill>
          <bgColor indexed="42"/>
        </patternFill>
      </fill>
      <border>
        <left style="thin">
          <color indexed="14"/>
        </left>
        <right style="thin">
          <color indexed="14"/>
        </right>
        <top style="thin">
          <color indexed="14"/>
        </top>
        <bottom style="thin">
          <color indexed="14"/>
        </bottom>
      </border>
    </dxf>
    <dxf>
      <font>
        <b/>
        <i val="0"/>
        <condense val="0"/>
        <extend val="0"/>
        <color indexed="14"/>
      </font>
      <fill>
        <patternFill patternType="solid">
          <bgColor indexed="42"/>
        </patternFill>
      </fill>
      <border>
        <left style="thin">
          <color indexed="14"/>
        </left>
        <right style="thin">
          <color indexed="14"/>
        </right>
        <top style="thin">
          <color indexed="14"/>
        </top>
        <bottom style="thin">
          <color indexed="14"/>
        </bottom>
      </border>
    </dxf>
    <dxf>
      <fill>
        <patternFill>
          <bgColor indexed="26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42"/>
        </patternFill>
      </fill>
      <border>
        <left style="thin">
          <color indexed="14"/>
        </left>
        <right style="thin">
          <color indexed="14"/>
        </right>
        <top style="thin">
          <color indexed="14"/>
        </top>
        <bottom style="thin">
          <color indexed="14"/>
        </bottom>
      </border>
    </dxf>
    <dxf>
      <font>
        <b/>
        <i val="0"/>
        <condense val="0"/>
        <extend val="0"/>
        <color indexed="10"/>
      </font>
      <fill>
        <patternFill>
          <bgColor indexed="42"/>
        </patternFill>
      </fill>
      <border>
        <left style="thin">
          <color indexed="14"/>
        </left>
        <right style="thin">
          <color indexed="14"/>
        </right>
        <top style="thin">
          <color indexed="14"/>
        </top>
        <bottom style="thin">
          <color indexed="14"/>
        </bottom>
      </border>
    </dxf>
    <dxf>
      <font>
        <b/>
        <i val="0"/>
        <condense val="0"/>
        <extend val="0"/>
        <color indexed="14"/>
      </font>
      <fill>
        <patternFill patternType="solid">
          <bgColor indexed="42"/>
        </patternFill>
      </fill>
      <border>
        <left style="thin">
          <color indexed="14"/>
        </left>
        <right style="thin">
          <color indexed="14"/>
        </right>
        <top style="thin">
          <color indexed="14"/>
        </top>
        <bottom style="thin">
          <color indexed="14"/>
        </bottom>
      </border>
    </dxf>
    <dxf>
      <font>
        <condense val="0"/>
        <extend val="0"/>
        <color indexed="9"/>
      </font>
      <fill>
        <patternFill>
          <bgColor indexed="42"/>
        </patternFill>
      </fill>
      <border>
        <left style="thin">
          <color indexed="14"/>
        </left>
        <right style="thin">
          <color indexed="14"/>
        </right>
        <top style="thin">
          <color indexed="14"/>
        </top>
        <bottom style="thin">
          <color indexed="14"/>
        </bottom>
      </border>
    </dxf>
    <dxf>
      <font>
        <b/>
        <i val="0"/>
        <condense val="0"/>
        <extend val="0"/>
        <color indexed="10"/>
      </font>
      <fill>
        <patternFill>
          <bgColor indexed="42"/>
        </patternFill>
      </fill>
      <border>
        <left style="thin">
          <color indexed="14"/>
        </left>
        <right style="thin">
          <color indexed="14"/>
        </right>
        <top style="thin">
          <color indexed="14"/>
        </top>
        <bottom style="thin">
          <color indexed="14"/>
        </bottom>
      </border>
    </dxf>
    <dxf>
      <font>
        <b/>
        <i val="0"/>
        <condense val="0"/>
        <extend val="0"/>
        <color indexed="14"/>
      </font>
      <fill>
        <patternFill patternType="solid">
          <bgColor indexed="42"/>
        </patternFill>
      </fill>
      <border>
        <left style="thin">
          <color indexed="14"/>
        </left>
        <right style="thin">
          <color indexed="14"/>
        </right>
        <top style="thin">
          <color indexed="14"/>
        </top>
        <bottom style="thin">
          <color indexed="14"/>
        </bottom>
      </border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  <condense val="0"/>
        <extend val="0"/>
        <color indexed="14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  <condense val="0"/>
        <extend val="0"/>
        <color indexed="14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10"/>
      </font>
    </dxf>
    <dxf>
      <fill>
        <patternFill>
          <bgColor indexed="26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  <fill>
        <patternFill patternType="solid">
          <bgColor indexed="13"/>
        </patternFill>
      </fill>
      <border>
        <left/>
        <right/>
        <top/>
        <bottom/>
      </border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solid">
          <bgColor indexed="42"/>
        </patternFill>
      </fill>
      <border>
        <left style="thin">
          <color indexed="14"/>
        </left>
        <right style="thin">
          <color indexed="14"/>
        </right>
        <top style="thin">
          <color indexed="14"/>
        </top>
        <bottom style="thin">
          <color indexed="14"/>
        </bottom>
      </border>
    </dxf>
    <dxf>
      <font>
        <b/>
        <i val="0"/>
        <condense val="0"/>
        <extend val="0"/>
        <color indexed="10"/>
      </font>
      <fill>
        <patternFill>
          <bgColor indexed="42"/>
        </patternFill>
      </fill>
      <border>
        <left style="thin">
          <color indexed="14"/>
        </left>
        <right style="thin">
          <color indexed="14"/>
        </right>
        <top style="thin">
          <color indexed="14"/>
        </top>
        <bottom style="thin">
          <color indexed="14"/>
        </bottom>
      </border>
    </dxf>
    <dxf>
      <font>
        <b/>
        <i val="0"/>
        <condense val="0"/>
        <extend val="0"/>
        <color indexed="14"/>
      </font>
      <fill>
        <patternFill patternType="solid">
          <bgColor indexed="42"/>
        </patternFill>
      </fill>
      <border>
        <left style="thin">
          <color indexed="14"/>
        </left>
        <right style="thin">
          <color indexed="14"/>
        </right>
        <top style="thin">
          <color indexed="14"/>
        </top>
        <bottom style="thin">
          <color indexed="14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4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  <condense val="0"/>
        <extend val="0"/>
        <color indexed="14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  <fill>
        <patternFill>
          <bgColor indexed="42"/>
        </patternFill>
      </fill>
      <border>
        <left style="thin">
          <color indexed="14"/>
        </left>
        <right style="thin">
          <color indexed="14"/>
        </right>
        <top style="thin">
          <color indexed="14"/>
        </top>
        <bottom style="thin">
          <color indexed="14"/>
        </bottom>
      </border>
    </dxf>
    <dxf>
      <font>
        <b/>
        <i val="0"/>
        <condense val="0"/>
        <extend val="0"/>
        <color indexed="14"/>
      </font>
      <fill>
        <patternFill patternType="solid">
          <bgColor indexed="42"/>
        </patternFill>
      </fill>
      <border>
        <left style="thin">
          <color indexed="14"/>
        </left>
        <right style="thin">
          <color indexed="14"/>
        </right>
        <top style="thin">
          <color indexed="14"/>
        </top>
        <bottom style="thin">
          <color indexed="14"/>
        </bottom>
      </border>
    </dxf>
    <dxf>
      <fill>
        <patternFill>
          <bgColor indexed="26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12"/>
      </font>
    </dxf>
    <dxf>
      <font>
        <condense val="0"/>
        <extend val="0"/>
        <color indexed="41"/>
      </font>
    </dxf>
    <dxf>
      <font>
        <b/>
        <i val="0"/>
        <condense val="0"/>
        <extend val="0"/>
        <color indexed="10"/>
      </font>
      <fill>
        <patternFill>
          <bgColor indexed="3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4"/>
      </font>
      <fill>
        <patternFill patternType="solid">
          <bgColor indexed="3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41"/>
      </font>
    </dxf>
    <dxf>
      <font>
        <b val="0"/>
        <i/>
        <condense val="0"/>
        <extend val="0"/>
        <color indexed="12"/>
      </font>
    </dxf>
    <dxf>
      <font>
        <condense val="0"/>
        <extend val="0"/>
        <color indexed="27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2"/>
      </font>
      <fill>
        <patternFill>
          <bgColor indexed="42"/>
        </patternFill>
      </fill>
    </dxf>
    <dxf>
      <font>
        <condense val="0"/>
        <extend val="0"/>
        <color indexed="42"/>
      </font>
    </dxf>
    <dxf>
      <font>
        <b/>
        <i val="0"/>
        <condense val="0"/>
        <extend val="0"/>
        <color indexed="10"/>
      </font>
      <fill>
        <patternFill>
          <bgColor indexed="27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4"/>
      </font>
      <fill>
        <patternFill patternType="solid"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42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>
          <bgColor indexed="51"/>
        </patternFill>
      </fill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2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  <fill>
        <patternFill>
          <bgColor indexed="27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4"/>
      </font>
      <fill>
        <patternFill patternType="solid"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2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4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  <fill>
        <patternFill>
          <bgColor indexed="27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4"/>
      </font>
      <fill>
        <patternFill patternType="solid"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10"/>
      </font>
    </dxf>
    <dxf>
      <fill>
        <patternFill>
          <bgColor indexed="26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12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4"/>
        </patternFill>
      </fill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  <fill>
        <patternFill>
          <bgColor indexed="27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4"/>
      </font>
      <fill>
        <patternFill patternType="solid"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ill>
        <patternFill>
          <bgColor indexed="26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12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0000FF"/>
        <name val="Cambria"/>
        <scheme val="none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0"/>
      </font>
      <fill>
        <patternFill>
          <bgColor indexed="27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4"/>
      </font>
      <fill>
        <patternFill patternType="solid"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10"/>
      </font>
    </dxf>
    <dxf>
      <fill>
        <patternFill>
          <bgColor indexed="26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B$28" lockText="1"/>
</file>

<file path=xl/ctrlProps/ctrlProp10.xml><?xml version="1.0" encoding="utf-8"?>
<formControlPr xmlns="http://schemas.microsoft.com/office/spreadsheetml/2009/9/main" objectType="CheckBox" fmlaLink="$B$33" lockText="1"/>
</file>

<file path=xl/ctrlProps/ctrlProp2.xml><?xml version="1.0" encoding="utf-8"?>
<formControlPr xmlns="http://schemas.microsoft.com/office/spreadsheetml/2009/9/main" objectType="CheckBox" checked="Checked" fmlaLink="$B$27" lockText="1"/>
</file>

<file path=xl/ctrlProps/ctrlProp3.xml><?xml version="1.0" encoding="utf-8"?>
<formControlPr xmlns="http://schemas.microsoft.com/office/spreadsheetml/2009/9/main" objectType="CheckBox" fmlaLink="$B$25" lockText="1"/>
</file>

<file path=xl/ctrlProps/ctrlProp4.xml><?xml version="1.0" encoding="utf-8"?>
<formControlPr xmlns="http://schemas.microsoft.com/office/spreadsheetml/2009/9/main" objectType="CheckBox" fmlaLink="$B$24" lockText="1"/>
</file>

<file path=xl/ctrlProps/ctrlProp5.xml><?xml version="1.0" encoding="utf-8"?>
<formControlPr xmlns="http://schemas.microsoft.com/office/spreadsheetml/2009/9/main" objectType="CheckBox" fmlaLink="$B$28" lockText="1"/>
</file>

<file path=xl/ctrlProps/ctrlProp6.xml><?xml version="1.0" encoding="utf-8"?>
<formControlPr xmlns="http://schemas.microsoft.com/office/spreadsheetml/2009/9/main" objectType="CheckBox" fmlaLink="$B$26" lockText="1"/>
</file>

<file path=xl/ctrlProps/ctrlProp7.xml><?xml version="1.0" encoding="utf-8"?>
<formControlPr xmlns="http://schemas.microsoft.com/office/spreadsheetml/2009/9/main" objectType="CheckBox" fmlaLink="$B$35" lockText="1"/>
</file>

<file path=xl/ctrlProps/ctrlProp8.xml><?xml version="1.0" encoding="utf-8"?>
<formControlPr xmlns="http://schemas.microsoft.com/office/spreadsheetml/2009/9/main" objectType="CheckBox" fmlaLink="$B$34" lockText="1"/>
</file>

<file path=xl/ctrlProps/ctrlProp9.xml><?xml version="1.0" encoding="utf-8"?>
<formControlPr xmlns="http://schemas.microsoft.com/office/spreadsheetml/2009/9/main" objectType="CheckBox" fmlaLink="$B$34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355600</xdr:colOff>
      <xdr:row>5</xdr:row>
      <xdr:rowOff>190500</xdr:rowOff>
    </xdr:from>
    <xdr:to>
      <xdr:col>11</xdr:col>
      <xdr:colOff>508000</xdr:colOff>
      <xdr:row>15</xdr:row>
      <xdr:rowOff>69850</xdr:rowOff>
    </xdr:to>
    <xdr:pic>
      <xdr:nvPicPr>
        <xdr:cNvPr id="12302" name="Picture 1">
          <a:extLst>
            <a:ext uri="{FF2B5EF4-FFF2-40B4-BE49-F238E27FC236}">
              <a16:creationId xmlns:a16="http://schemas.microsoft.com/office/drawing/2014/main" id="{B6E2386D-0F8A-4209-83D3-C4D05980D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4200" y="749300"/>
          <a:ext cx="130810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</xdr:colOff>
      <xdr:row>0</xdr:row>
      <xdr:rowOff>19050</xdr:rowOff>
    </xdr:from>
    <xdr:to>
      <xdr:col>11</xdr:col>
      <xdr:colOff>428643</xdr:colOff>
      <xdr:row>5</xdr:row>
      <xdr:rowOff>180975</xdr:rowOff>
    </xdr:to>
    <xdr:sp macro="" textlink="$B$3">
      <xdr:nvSpPr>
        <xdr:cNvPr id="12293" name="AutoShape 5">
          <a:extLst>
            <a:ext uri="{FF2B5EF4-FFF2-40B4-BE49-F238E27FC236}">
              <a16:creationId xmlns:a16="http://schemas.microsoft.com/office/drawing/2014/main" id="{0B8C75B9-EE74-47E0-B131-FE022BB47016}"/>
            </a:ext>
          </a:extLst>
        </xdr:cNvPr>
        <xdr:cNvSpPr>
          <a:spLocks noChangeArrowheads="1" noTextEdit="1"/>
        </xdr:cNvSpPr>
      </xdr:nvSpPr>
      <xdr:spPr bwMode="auto">
        <a:xfrm>
          <a:off x="2190750" y="19050"/>
          <a:ext cx="3432193" cy="720725"/>
        </a:xfrm>
        <a:prstGeom prst="wedgeRoundRectCallout">
          <a:avLst>
            <a:gd name="adj1" fmla="val -273"/>
            <a:gd name="adj2" fmla="val 76315"/>
            <a:gd name="adj3" fmla="val 16667"/>
          </a:avLst>
        </a:prstGeom>
        <a:solidFill>
          <a:srgbClr val="CCFFFF"/>
        </a:solidFill>
        <a:ln w="952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fld id="{226384A7-E9AC-475D-BE41-CD583C034B9F}" type="TxLink">
            <a:rPr lang="en-ZA" sz="1200" b="0" i="0" strike="noStrike">
              <a:solidFill>
                <a:srgbClr val="0000FF"/>
              </a:solidFill>
              <a:latin typeface="Times New Roman"/>
              <a:cs typeface="Times New Roman"/>
            </a:rPr>
            <a:t>I use a secret formula on the two input numbers a and b to calculate the output a Ψ b. Change the numbers a and b until you have puzzled out my secret formula …</a:t>
          </a:fld>
          <a:endParaRPr lang="en-ZA" sz="1200" b="0" i="0" strike="noStrike">
            <a:solidFill>
              <a:srgbClr val="0000FF"/>
            </a:solidFill>
            <a:latin typeface="Times New Roman"/>
            <a:cs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9</xdr:row>
          <xdr:rowOff>19050</xdr:rowOff>
        </xdr:from>
        <xdr:to>
          <xdr:col>9</xdr:col>
          <xdr:colOff>139700</xdr:colOff>
          <xdr:row>10</xdr:row>
          <xdr:rowOff>158750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DDA19D52-1DA5-4715-9340-024F327EF7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Z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me now!</a:t>
              </a:r>
            </a:p>
          </xdr:txBody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457200</xdr:colOff>
      <xdr:row>4</xdr:row>
      <xdr:rowOff>114300</xdr:rowOff>
    </xdr:from>
    <xdr:to>
      <xdr:col>7</xdr:col>
      <xdr:colOff>520700</xdr:colOff>
      <xdr:row>13</xdr:row>
      <xdr:rowOff>69850</xdr:rowOff>
    </xdr:to>
    <xdr:pic>
      <xdr:nvPicPr>
        <xdr:cNvPr id="10252" name="Picture 2">
          <a:extLst>
            <a:ext uri="{FF2B5EF4-FFF2-40B4-BE49-F238E27FC236}">
              <a16:creationId xmlns:a16="http://schemas.microsoft.com/office/drawing/2014/main" id="{840653B6-69D9-4DEB-BF87-43F381F7A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8650" y="685800"/>
          <a:ext cx="1466850" cy="127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7</xdr:col>
      <xdr:colOff>368300</xdr:colOff>
      <xdr:row>0</xdr:row>
      <xdr:rowOff>19050</xdr:rowOff>
    </xdr:from>
    <xdr:to>
      <xdr:col>11</xdr:col>
      <xdr:colOff>19050</xdr:colOff>
      <xdr:row>3</xdr:row>
      <xdr:rowOff>57150</xdr:rowOff>
    </xdr:to>
    <xdr:sp macro="" textlink="$B$2">
      <xdr:nvSpPr>
        <xdr:cNvPr id="10243" name="AutoShape 3">
          <a:extLst>
            <a:ext uri="{FF2B5EF4-FFF2-40B4-BE49-F238E27FC236}">
              <a16:creationId xmlns:a16="http://schemas.microsoft.com/office/drawing/2014/main" id="{AE8CF139-08FE-4F29-833C-0F26556AB216}"/>
            </a:ext>
          </a:extLst>
        </xdr:cNvPr>
        <xdr:cNvSpPr>
          <a:spLocks noChangeArrowheads="1" noTextEdit="1"/>
        </xdr:cNvSpPr>
      </xdr:nvSpPr>
      <xdr:spPr bwMode="auto">
        <a:xfrm>
          <a:off x="3213100" y="19050"/>
          <a:ext cx="2292350" cy="463550"/>
        </a:xfrm>
        <a:prstGeom prst="wedgeRoundRectCallout">
          <a:avLst>
            <a:gd name="adj1" fmla="val -58444"/>
            <a:gd name="adj2" fmla="val 86736"/>
            <a:gd name="adj3" fmla="val 16667"/>
          </a:avLst>
        </a:prstGeom>
        <a:solidFill>
          <a:srgbClr val="FF9900"/>
        </a:solidFill>
        <a:ln w="9525">
          <a:solidFill>
            <a:srgbClr val="9933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fld id="{DFFFB86C-6FC0-439F-A3CE-11ACC497FDAF}" type="TxLink">
            <a:rPr lang="en-ZA" sz="1200" b="0" i="0" strike="noStrike">
              <a:solidFill>
                <a:srgbClr val="0000FF"/>
              </a:solidFill>
              <a:latin typeface="Times New Roman"/>
              <a:cs typeface="Times New Roman"/>
            </a:rPr>
            <a:t>What do I do to the numbers in a and b to get my output answer?</a:t>
          </a:fld>
          <a:endParaRPr lang="en-ZA" sz="1200" b="0" i="0" strike="noStrike">
            <a:solidFill>
              <a:srgbClr val="0000FF"/>
            </a:solidFill>
            <a:latin typeface="Times New Roman"/>
            <a:cs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18</xdr:row>
          <xdr:rowOff>76200</xdr:rowOff>
        </xdr:from>
        <xdr:to>
          <xdr:col>9</xdr:col>
          <xdr:colOff>50800</xdr:colOff>
          <xdr:row>21</xdr:row>
          <xdr:rowOff>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D68D5C2D-0DDF-4AFB-A83C-B2A271BC99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6600" mc:Ignorable="a14" a14:legacySpreadsheetColorIndex="53"/>
            </a:solidFill>
            <a:ln w="9525">
              <a:solidFill>
                <a:srgbClr val="993300" mc:Ignorable="a14" a14:legacySpreadsheetColorIndex="60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Z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me now!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495300</xdr:colOff>
      <xdr:row>2</xdr:row>
      <xdr:rowOff>38100</xdr:rowOff>
    </xdr:from>
    <xdr:to>
      <xdr:col>11</xdr:col>
      <xdr:colOff>241300</xdr:colOff>
      <xdr:row>12</xdr:row>
      <xdr:rowOff>107950</xdr:rowOff>
    </xdr:to>
    <xdr:pic>
      <xdr:nvPicPr>
        <xdr:cNvPr id="6158" name="Picture 1">
          <a:extLst>
            <a:ext uri="{FF2B5EF4-FFF2-40B4-BE49-F238E27FC236}">
              <a16:creationId xmlns:a16="http://schemas.microsoft.com/office/drawing/2014/main" id="{05A51CA2-4C71-48AE-AF50-5DA3EFA48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6050" y="374650"/>
          <a:ext cx="14795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60325</xdr:colOff>
      <xdr:row>0</xdr:row>
      <xdr:rowOff>22225</xdr:rowOff>
    </xdr:from>
    <xdr:to>
      <xdr:col>8</xdr:col>
      <xdr:colOff>171456</xdr:colOff>
      <xdr:row>3</xdr:row>
      <xdr:rowOff>247678</xdr:rowOff>
    </xdr:to>
    <xdr:sp macro="" textlink="$B$3">
      <xdr:nvSpPr>
        <xdr:cNvPr id="6149" name="AutoShape 5">
          <a:extLst>
            <a:ext uri="{FF2B5EF4-FFF2-40B4-BE49-F238E27FC236}">
              <a16:creationId xmlns:a16="http://schemas.microsoft.com/office/drawing/2014/main" id="{0A6E9058-FA25-428E-9D43-4B5C7BBD5CC3}"/>
            </a:ext>
          </a:extLst>
        </xdr:cNvPr>
        <xdr:cNvSpPr>
          <a:spLocks noChangeArrowheads="1" noTextEdit="1"/>
        </xdr:cNvSpPr>
      </xdr:nvSpPr>
      <xdr:spPr bwMode="auto">
        <a:xfrm>
          <a:off x="123825" y="22225"/>
          <a:ext cx="3508381" cy="720753"/>
        </a:xfrm>
        <a:prstGeom prst="wedgeRoundRectCallout">
          <a:avLst>
            <a:gd name="adj1" fmla="val 72010"/>
            <a:gd name="adj2" fmla="val -690"/>
            <a:gd name="adj3" fmla="val 16667"/>
          </a:avLst>
        </a:prstGeom>
        <a:solidFill>
          <a:srgbClr val="CCFFFF"/>
        </a:solidFill>
        <a:ln w="952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fld id="{5A6DB3B7-EEC8-4A65-BFE2-36FE1BE5D107}" type="TxLink">
            <a:rPr lang="en-ZA" sz="1200" b="0" i="0" strike="noStrike">
              <a:solidFill>
                <a:srgbClr val="0000FF"/>
              </a:solidFill>
              <a:latin typeface="Times New Roman"/>
              <a:cs typeface="Times New Roman"/>
            </a:rPr>
            <a:t>I use a secret formula on the two input numbers a and b to calculate the output a Ψ b.  Change the numbers a and b until you have puzzled out my secret formula …</a:t>
          </a:fld>
          <a:endParaRPr lang="en-ZA" sz="1200" b="0" i="0" strike="noStrike">
            <a:solidFill>
              <a:srgbClr val="0000FF"/>
            </a:solidFill>
            <a:latin typeface="Times New Roman"/>
            <a:cs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11</xdr:row>
          <xdr:rowOff>57150</xdr:rowOff>
        </xdr:from>
        <xdr:to>
          <xdr:col>9</xdr:col>
          <xdr:colOff>171450</xdr:colOff>
          <xdr:row>13</xdr:row>
          <xdr:rowOff>101600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935CFDCA-AEF0-40C0-B51C-94BCEF87B3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Z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me now!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146050</xdr:colOff>
      <xdr:row>0</xdr:row>
      <xdr:rowOff>22225</xdr:rowOff>
    </xdr:from>
    <xdr:to>
      <xdr:col>11</xdr:col>
      <xdr:colOff>390537</xdr:colOff>
      <xdr:row>5</xdr:row>
      <xdr:rowOff>133379</xdr:rowOff>
    </xdr:to>
    <xdr:sp macro="" textlink="$B$3">
      <xdr:nvSpPr>
        <xdr:cNvPr id="1055" name="AutoShape 31">
          <a:extLst>
            <a:ext uri="{FF2B5EF4-FFF2-40B4-BE49-F238E27FC236}">
              <a16:creationId xmlns:a16="http://schemas.microsoft.com/office/drawing/2014/main" id="{F947D834-CDA4-401F-9029-15C6E5637C99}"/>
            </a:ext>
          </a:extLst>
        </xdr:cNvPr>
        <xdr:cNvSpPr>
          <a:spLocks noChangeArrowheads="1" noTextEdit="1"/>
        </xdr:cNvSpPr>
      </xdr:nvSpPr>
      <xdr:spPr bwMode="auto">
        <a:xfrm>
          <a:off x="2146300" y="22225"/>
          <a:ext cx="3476637" cy="714404"/>
        </a:xfrm>
        <a:prstGeom prst="wedgeRoundRectCallout">
          <a:avLst>
            <a:gd name="adj1" fmla="val -439"/>
            <a:gd name="adj2" fmla="val 84222"/>
            <a:gd name="adj3" fmla="val 16667"/>
          </a:avLst>
        </a:prstGeom>
        <a:solidFill>
          <a:srgbClr val="CCFFFF"/>
        </a:solidFill>
        <a:ln w="952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fld id="{C13E36E2-3964-4C52-BD3E-CC9E5BA6191F}" type="TxLink">
            <a:rPr lang="en-ZA" sz="1200" b="0" i="0" strike="noStrike">
              <a:solidFill>
                <a:srgbClr val="0000FF"/>
              </a:solidFill>
              <a:latin typeface="Times New Roman"/>
              <a:cs typeface="Times New Roman"/>
            </a:rPr>
            <a:t>I use a secret formula on the two input numbers a and b to calculate the output a Ψ b.  Change the numbers a and b until you have puzzled out my secret formula …</a:t>
          </a:fld>
          <a:endParaRPr lang="en-ZA" sz="1200" b="0" i="0" strike="noStrike">
            <a:solidFill>
              <a:srgbClr val="0000FF"/>
            </a:solidFill>
            <a:latin typeface="Times New Roman"/>
            <a:cs typeface="Times New Roman"/>
          </a:endParaRPr>
        </a:p>
      </xdr:txBody>
    </xdr:sp>
    <xdr:clientData/>
  </xdr:twoCellAnchor>
  <xdr:twoCellAnchor editAs="absolute">
    <xdr:from>
      <xdr:col>9</xdr:col>
      <xdr:colOff>88900</xdr:colOff>
      <xdr:row>5</xdr:row>
      <xdr:rowOff>114300</xdr:rowOff>
    </xdr:from>
    <xdr:to>
      <xdr:col>11</xdr:col>
      <xdr:colOff>19050</xdr:colOff>
      <xdr:row>14</xdr:row>
      <xdr:rowOff>196850</xdr:rowOff>
    </xdr:to>
    <xdr:pic>
      <xdr:nvPicPr>
        <xdr:cNvPr id="1067" name="Picture 4">
          <a:extLst>
            <a:ext uri="{FF2B5EF4-FFF2-40B4-BE49-F238E27FC236}">
              <a16:creationId xmlns:a16="http://schemas.microsoft.com/office/drawing/2014/main" id="{EA52506F-8C93-4FB1-8A6B-5BD474C33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3050" y="717550"/>
          <a:ext cx="11684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412750</xdr:colOff>
          <xdr:row>11</xdr:row>
          <xdr:rowOff>95250</xdr:rowOff>
        </xdr:from>
        <xdr:to>
          <xdr:col>9</xdr:col>
          <xdr:colOff>152400</xdr:colOff>
          <xdr:row>14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BCA748E-0DC7-4AA9-B004-801257CEF3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Z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me now!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0</xdr:row>
      <xdr:rowOff>190500</xdr:rowOff>
    </xdr:from>
    <xdr:to>
      <xdr:col>11</xdr:col>
      <xdr:colOff>171450</xdr:colOff>
      <xdr:row>10</xdr:row>
      <xdr:rowOff>120650</xdr:rowOff>
    </xdr:to>
    <xdr:pic>
      <xdr:nvPicPr>
        <xdr:cNvPr id="2062" name="Picture 3">
          <a:extLst>
            <a:ext uri="{FF2B5EF4-FFF2-40B4-BE49-F238E27FC236}">
              <a16:creationId xmlns:a16="http://schemas.microsoft.com/office/drawing/2014/main" id="{F94CFA2F-EC3C-4734-94BB-0F3ADFF86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190500"/>
          <a:ext cx="13335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5</xdr:col>
      <xdr:colOff>76200</xdr:colOff>
      <xdr:row>0</xdr:row>
      <xdr:rowOff>38100</xdr:rowOff>
    </xdr:from>
    <xdr:to>
      <xdr:col>8</xdr:col>
      <xdr:colOff>438150</xdr:colOff>
      <xdr:row>2</xdr:row>
      <xdr:rowOff>0</xdr:rowOff>
    </xdr:to>
    <xdr:sp macro="" textlink="$B$3">
      <xdr:nvSpPr>
        <xdr:cNvPr id="2052" name="AutoShape 4">
          <a:extLst>
            <a:ext uri="{FF2B5EF4-FFF2-40B4-BE49-F238E27FC236}">
              <a16:creationId xmlns:a16="http://schemas.microsoft.com/office/drawing/2014/main" id="{18CEF5E9-A78D-46DF-B60F-CAAFC64D5665}"/>
            </a:ext>
          </a:extLst>
        </xdr:cNvPr>
        <xdr:cNvSpPr>
          <a:spLocks noChangeArrowheads="1" noTextEdit="1"/>
        </xdr:cNvSpPr>
      </xdr:nvSpPr>
      <xdr:spPr bwMode="auto">
        <a:xfrm>
          <a:off x="1781175" y="38100"/>
          <a:ext cx="2143125" cy="333375"/>
        </a:xfrm>
        <a:prstGeom prst="wedgeRoundRectCallout">
          <a:avLst>
            <a:gd name="adj1" fmla="val 58000"/>
            <a:gd name="adj2" fmla="val 101431"/>
            <a:gd name="adj3" fmla="val 16667"/>
          </a:avLst>
        </a:prstGeom>
        <a:solidFill>
          <a:srgbClr val="CCFFCC"/>
        </a:solidFill>
        <a:ln w="9525">
          <a:solidFill>
            <a:srgbClr val="008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fld id="{6BD582D8-498B-4BEB-9C3E-0E6E8D915711}" type="TxLink">
            <a:rPr lang="en-ZA" sz="1200" b="0" i="0" strike="noStrike">
              <a:solidFill>
                <a:srgbClr val="003300"/>
              </a:solidFill>
              <a:latin typeface="Times New Roman"/>
              <a:cs typeface="Times New Roman"/>
            </a:rPr>
            <a:t>Puzzle out my secret formula …</a:t>
          </a:fld>
          <a:endParaRPr lang="en-ZA" sz="1200" b="0" i="0" strike="noStrike">
            <a:solidFill>
              <a:srgbClr val="003300"/>
            </a:solidFill>
            <a:latin typeface="Times New Roman"/>
            <a:cs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8</xdr:row>
          <xdr:rowOff>69850</xdr:rowOff>
        </xdr:from>
        <xdr:to>
          <xdr:col>9</xdr:col>
          <xdr:colOff>171450</xdr:colOff>
          <xdr:row>10</xdr:row>
          <xdr:rowOff>107950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7E10D33F-BBAC-406F-9868-564181A4D7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CC" mc:Ignorable="a14" a14:legacySpreadsheetColorIndex="42"/>
            </a:solidFill>
            <a:ln w="9525">
              <a:solidFill>
                <a:srgbClr val="008000" mc:Ignorable="a14" a14:legacySpreadsheetColorIndex="17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Z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me now!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368300</xdr:colOff>
      <xdr:row>0</xdr:row>
      <xdr:rowOff>177800</xdr:rowOff>
    </xdr:from>
    <xdr:to>
      <xdr:col>10</xdr:col>
      <xdr:colOff>412750</xdr:colOff>
      <xdr:row>12</xdr:row>
      <xdr:rowOff>38100</xdr:rowOff>
    </xdr:to>
    <xdr:pic>
      <xdr:nvPicPr>
        <xdr:cNvPr id="4108" name="Picture 1">
          <a:extLst>
            <a:ext uri="{FF2B5EF4-FFF2-40B4-BE49-F238E27FC236}">
              <a16:creationId xmlns:a16="http://schemas.microsoft.com/office/drawing/2014/main" id="{D0B7AA7C-36E3-48CD-8ED9-98731D4DD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0" y="177800"/>
          <a:ext cx="1200150" cy="1339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98425</xdr:colOff>
      <xdr:row>0</xdr:row>
      <xdr:rowOff>38100</xdr:rowOff>
    </xdr:from>
    <xdr:to>
      <xdr:col>8</xdr:col>
      <xdr:colOff>460375</xdr:colOff>
      <xdr:row>1</xdr:row>
      <xdr:rowOff>57150</xdr:rowOff>
    </xdr:to>
    <xdr:sp macro="" textlink="$B$3">
      <xdr:nvSpPr>
        <xdr:cNvPr id="4099" name="AutoShape 3">
          <a:extLst>
            <a:ext uri="{FF2B5EF4-FFF2-40B4-BE49-F238E27FC236}">
              <a16:creationId xmlns:a16="http://schemas.microsoft.com/office/drawing/2014/main" id="{788340A4-D71B-498E-9022-AEB22657C563}"/>
            </a:ext>
          </a:extLst>
        </xdr:cNvPr>
        <xdr:cNvSpPr>
          <a:spLocks noChangeArrowheads="1" noTextEdit="1"/>
        </xdr:cNvSpPr>
      </xdr:nvSpPr>
      <xdr:spPr bwMode="auto">
        <a:xfrm>
          <a:off x="1809750" y="38100"/>
          <a:ext cx="2524125" cy="276225"/>
        </a:xfrm>
        <a:prstGeom prst="wedgeRoundRectCallout">
          <a:avLst>
            <a:gd name="adj1" fmla="val 48741"/>
            <a:gd name="adj2" fmla="val 160343"/>
            <a:gd name="adj3" fmla="val 16667"/>
          </a:avLst>
        </a:prstGeom>
        <a:solidFill>
          <a:srgbClr val="CCFFFF"/>
        </a:solidFill>
        <a:ln w="952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fld id="{9702D21C-DA84-490F-AC74-7AB4FF615FD2}" type="TxLink">
            <a:rPr lang="en-ZA" sz="1200" b="0" i="0" strike="noStrike">
              <a:solidFill>
                <a:srgbClr val="0000FF"/>
              </a:solidFill>
              <a:latin typeface="Times New Roman"/>
              <a:cs typeface="Times New Roman"/>
            </a:rPr>
            <a:t>Puzzle out my secret formula!</a:t>
          </a:fld>
          <a:endParaRPr lang="en-ZA" sz="1200" b="0" i="0" strike="noStrike">
            <a:solidFill>
              <a:srgbClr val="0000FF"/>
            </a:solidFill>
            <a:latin typeface="Times New Roman"/>
            <a:cs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</xdr:colOff>
          <xdr:row>9</xdr:row>
          <xdr:rowOff>12700</xdr:rowOff>
        </xdr:from>
        <xdr:to>
          <xdr:col>8</xdr:col>
          <xdr:colOff>361950</xdr:colOff>
          <xdr:row>10</xdr:row>
          <xdr:rowOff>152400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448AF042-3699-40DA-9A7D-B791E2E09D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Z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me now!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444500</xdr:colOff>
      <xdr:row>0</xdr:row>
      <xdr:rowOff>25400</xdr:rowOff>
    </xdr:from>
    <xdr:to>
      <xdr:col>11</xdr:col>
      <xdr:colOff>603250</xdr:colOff>
      <xdr:row>9</xdr:row>
      <xdr:rowOff>31750</xdr:rowOff>
    </xdr:to>
    <xdr:pic>
      <xdr:nvPicPr>
        <xdr:cNvPr id="5133" name="Picture 3">
          <a:extLst>
            <a:ext uri="{FF2B5EF4-FFF2-40B4-BE49-F238E27FC236}">
              <a16:creationId xmlns:a16="http://schemas.microsoft.com/office/drawing/2014/main" id="{659D3351-EC11-42C0-947E-ABFAD4F97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0" y="25400"/>
          <a:ext cx="1295400" cy="128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295275</xdr:colOff>
      <xdr:row>3</xdr:row>
      <xdr:rowOff>136525</xdr:rowOff>
    </xdr:from>
    <xdr:to>
      <xdr:col>9</xdr:col>
      <xdr:colOff>428625</xdr:colOff>
      <xdr:row>5</xdr:row>
      <xdr:rowOff>225425</xdr:rowOff>
    </xdr:to>
    <xdr:sp macro="" textlink="$B$3">
      <xdr:nvSpPr>
        <xdr:cNvPr id="5124" name="AutoShape 4">
          <a:extLst>
            <a:ext uri="{FF2B5EF4-FFF2-40B4-BE49-F238E27FC236}">
              <a16:creationId xmlns:a16="http://schemas.microsoft.com/office/drawing/2014/main" id="{4CD6D903-4FD6-4ECA-8300-9CDEF5487D03}"/>
            </a:ext>
          </a:extLst>
        </xdr:cNvPr>
        <xdr:cNvSpPr>
          <a:spLocks noChangeArrowheads="1" noTextEdit="1"/>
        </xdr:cNvSpPr>
      </xdr:nvSpPr>
      <xdr:spPr bwMode="auto">
        <a:xfrm>
          <a:off x="2371725" y="473075"/>
          <a:ext cx="1898650" cy="298450"/>
        </a:xfrm>
        <a:prstGeom prst="wedgeRoundRectCallout">
          <a:avLst>
            <a:gd name="adj1" fmla="val 57652"/>
            <a:gd name="adj2" fmla="val -123005"/>
            <a:gd name="adj3" fmla="val 16667"/>
          </a:avLst>
        </a:prstGeom>
        <a:solidFill>
          <a:srgbClr val="FFFF99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fld id="{8F873880-3EDA-47EF-9950-9DBF40DA40B6}" type="TxLink">
            <a:rPr lang="en-ZA" sz="1200" b="0" i="0" strike="noStrike">
              <a:solidFill>
                <a:srgbClr val="FF0000"/>
              </a:solidFill>
              <a:latin typeface="Times New Roman"/>
              <a:cs typeface="Times New Roman"/>
            </a:rPr>
            <a:t>Puzzle out my secret formula!</a:t>
          </a:fld>
          <a:endParaRPr lang="en-ZA" sz="1200" b="0" i="0" strike="noStrike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</xdr:colOff>
          <xdr:row>6</xdr:row>
          <xdr:rowOff>234950</xdr:rowOff>
        </xdr:from>
        <xdr:to>
          <xdr:col>9</xdr:col>
          <xdr:colOff>400050</xdr:colOff>
          <xdr:row>9</xdr:row>
          <xdr:rowOff>38100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B99631A7-97D6-4818-8BD4-1F56842345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Z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me now!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0</xdr:row>
      <xdr:rowOff>31750</xdr:rowOff>
    </xdr:from>
    <xdr:to>
      <xdr:col>12</xdr:col>
      <xdr:colOff>184150</xdr:colOff>
      <xdr:row>4</xdr:row>
      <xdr:rowOff>107950</xdr:rowOff>
    </xdr:to>
    <xdr:sp macro="" textlink="$B$2">
      <xdr:nvSpPr>
        <xdr:cNvPr id="7171" name="AutoShape 3">
          <a:extLst>
            <a:ext uri="{FF2B5EF4-FFF2-40B4-BE49-F238E27FC236}">
              <a16:creationId xmlns:a16="http://schemas.microsoft.com/office/drawing/2014/main" id="{660E33F0-5A23-48DD-A488-077CCDC521A3}"/>
            </a:ext>
          </a:extLst>
        </xdr:cNvPr>
        <xdr:cNvSpPr>
          <a:spLocks noChangeArrowheads="1" noTextEdit="1"/>
        </xdr:cNvSpPr>
      </xdr:nvSpPr>
      <xdr:spPr bwMode="auto">
        <a:xfrm>
          <a:off x="2181225" y="31750"/>
          <a:ext cx="4187825" cy="495300"/>
        </a:xfrm>
        <a:prstGeom prst="wedgeRoundRectCallout">
          <a:avLst>
            <a:gd name="adj1" fmla="val 2109"/>
            <a:gd name="adj2" fmla="val 108333"/>
            <a:gd name="adj3" fmla="val 16667"/>
          </a:avLst>
        </a:prstGeom>
        <a:solidFill>
          <a:srgbClr val="CCFFCC"/>
        </a:solidFill>
        <a:ln w="9525">
          <a:solidFill>
            <a:srgbClr val="FF00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fld id="{9089F622-F26E-4CDF-AE9B-160927C413F0}" type="TxLink">
            <a:rPr lang="en-ZA" sz="1200" b="0" i="0" strike="noStrike">
              <a:solidFill>
                <a:srgbClr val="0000FF"/>
              </a:solidFill>
              <a:latin typeface="Times New Roman"/>
              <a:cs typeface="Times New Roman"/>
            </a:rPr>
            <a:t>Find my formula by finding a pattern in these examples.            What do I do to the numbers in a and b to get my output answer?</a:t>
          </a:fld>
          <a:endParaRPr lang="en-ZA" sz="1200" b="0" i="0" strike="noStrike">
            <a:solidFill>
              <a:srgbClr val="0000FF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7</xdr:col>
      <xdr:colOff>120650</xdr:colOff>
      <xdr:row>5</xdr:row>
      <xdr:rowOff>88900</xdr:rowOff>
    </xdr:from>
    <xdr:to>
      <xdr:col>8</xdr:col>
      <xdr:colOff>622300</xdr:colOff>
      <xdr:row>14</xdr:row>
      <xdr:rowOff>107950</xdr:rowOff>
    </xdr:to>
    <xdr:pic>
      <xdr:nvPicPr>
        <xdr:cNvPr id="7182" name="Picture 2">
          <a:extLst>
            <a:ext uri="{FF2B5EF4-FFF2-40B4-BE49-F238E27FC236}">
              <a16:creationId xmlns:a16="http://schemas.microsoft.com/office/drawing/2014/main" id="{AE3A48DB-2AAD-499E-8D03-55C33C17C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3550" y="654050"/>
          <a:ext cx="116205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488950</xdr:colOff>
          <xdr:row>18</xdr:row>
          <xdr:rowOff>76200</xdr:rowOff>
        </xdr:from>
        <xdr:to>
          <xdr:col>9</xdr:col>
          <xdr:colOff>69850</xdr:colOff>
          <xdr:row>20</xdr:row>
          <xdr:rowOff>146050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7ADDFE0E-BA25-4FB7-9534-0EF82EC586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CC" mc:Ignorable="a14" a14:legacySpreadsheetColorIndex="42"/>
            </a:solidFill>
            <a:ln w="9525">
              <a:solidFill>
                <a:srgbClr val="FF00FF" mc:Ignorable="a14" a14:legacySpreadsheetColorIndex="1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Z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me now!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107950</xdr:colOff>
      <xdr:row>3</xdr:row>
      <xdr:rowOff>63500</xdr:rowOff>
    </xdr:from>
    <xdr:to>
      <xdr:col>9</xdr:col>
      <xdr:colOff>146050</xdr:colOff>
      <xdr:row>13</xdr:row>
      <xdr:rowOff>50800</xdr:rowOff>
    </xdr:to>
    <xdr:pic>
      <xdr:nvPicPr>
        <xdr:cNvPr id="8204" name="Picture 2">
          <a:extLst>
            <a:ext uri="{FF2B5EF4-FFF2-40B4-BE49-F238E27FC236}">
              <a16:creationId xmlns:a16="http://schemas.microsoft.com/office/drawing/2014/main" id="{007335B0-4BE7-4A7B-92CF-49EADC838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647700"/>
          <a:ext cx="13589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53974</xdr:colOff>
      <xdr:row>0</xdr:row>
      <xdr:rowOff>31750</xdr:rowOff>
    </xdr:from>
    <xdr:to>
      <xdr:col>12</xdr:col>
      <xdr:colOff>107950</xdr:colOff>
      <xdr:row>2</xdr:row>
      <xdr:rowOff>117475</xdr:rowOff>
    </xdr:to>
    <xdr:sp macro="" textlink="'FORMULA A'!B2">
      <xdr:nvSpPr>
        <xdr:cNvPr id="8195" name="AutoShape 3">
          <a:extLst>
            <a:ext uri="{FF2B5EF4-FFF2-40B4-BE49-F238E27FC236}">
              <a16:creationId xmlns:a16="http://schemas.microsoft.com/office/drawing/2014/main" id="{DFA25805-371A-4C6D-9D8E-D245680D741E}"/>
            </a:ext>
          </a:extLst>
        </xdr:cNvPr>
        <xdr:cNvSpPr>
          <a:spLocks noChangeArrowheads="1" noTextEdit="1"/>
        </xdr:cNvSpPr>
      </xdr:nvSpPr>
      <xdr:spPr bwMode="auto">
        <a:xfrm>
          <a:off x="2073274" y="31750"/>
          <a:ext cx="4181476" cy="492125"/>
        </a:xfrm>
        <a:prstGeom prst="wedgeRoundRectCallout">
          <a:avLst>
            <a:gd name="adj1" fmla="val 311"/>
            <a:gd name="adj2" fmla="val 104502"/>
            <a:gd name="adj3" fmla="val 16667"/>
          </a:avLst>
        </a:prstGeom>
        <a:solidFill>
          <a:srgbClr val="FFCC99"/>
        </a:solidFill>
        <a:ln w="9525">
          <a:solidFill>
            <a:srgbClr val="FF66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fld id="{6815B645-C884-46CA-AB72-0D1E62126F6F}" type="TxLink">
            <a:rPr lang="en-ZA" sz="1200" b="0" i="0" strike="noStrike">
              <a:solidFill>
                <a:srgbClr val="0000FF"/>
              </a:solidFill>
              <a:latin typeface="Times New Roman"/>
              <a:cs typeface="Times New Roman"/>
            </a:rPr>
            <a:t>Find my formula by finding a pattern in these examples.            What do I do to the numbers in a and b to get my output answer?</a:t>
          </a:fld>
          <a:endParaRPr lang="en-ZA" sz="1200" b="0" i="0" strike="noStrike">
            <a:solidFill>
              <a:srgbClr val="0000FF"/>
            </a:solidFill>
            <a:latin typeface="Times New Roman"/>
            <a:cs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463550</xdr:colOff>
          <xdr:row>18</xdr:row>
          <xdr:rowOff>0</xdr:rowOff>
        </xdr:from>
        <xdr:to>
          <xdr:col>9</xdr:col>
          <xdr:colOff>38100</xdr:colOff>
          <xdr:row>19</xdr:row>
          <xdr:rowOff>146050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58C2A86D-FA7E-4166-B6FD-55925987DE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FF6600" mc:Ignorable="a14" a14:legacySpreadsheetColorIndex="53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Z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me now!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120650</xdr:colOff>
      <xdr:row>4</xdr:row>
      <xdr:rowOff>127000</xdr:rowOff>
    </xdr:from>
    <xdr:to>
      <xdr:col>9</xdr:col>
      <xdr:colOff>139700</xdr:colOff>
      <xdr:row>14</xdr:row>
      <xdr:rowOff>31750</xdr:rowOff>
    </xdr:to>
    <xdr:pic>
      <xdr:nvPicPr>
        <xdr:cNvPr id="9229" name="Picture 3">
          <a:extLst>
            <a:ext uri="{FF2B5EF4-FFF2-40B4-BE49-F238E27FC236}">
              <a16:creationId xmlns:a16="http://schemas.microsoft.com/office/drawing/2014/main" id="{EB88B3AD-9F82-4152-A90B-69A2DFA37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5450" y="660400"/>
          <a:ext cx="1339850" cy="136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6</xdr:col>
      <xdr:colOff>79374</xdr:colOff>
      <xdr:row>0</xdr:row>
      <xdr:rowOff>9525</xdr:rowOff>
    </xdr:from>
    <xdr:to>
      <xdr:col>9</xdr:col>
      <xdr:colOff>146049</xdr:colOff>
      <xdr:row>3</xdr:row>
      <xdr:rowOff>85725</xdr:rowOff>
    </xdr:to>
    <xdr:sp macro="" textlink="$B$2">
      <xdr:nvSpPr>
        <xdr:cNvPr id="9220" name="AutoShape 4">
          <a:extLst>
            <a:ext uri="{FF2B5EF4-FFF2-40B4-BE49-F238E27FC236}">
              <a16:creationId xmlns:a16="http://schemas.microsoft.com/office/drawing/2014/main" id="{B8A3EDEF-950A-462B-9750-0F47798DFCD4}"/>
            </a:ext>
          </a:extLst>
        </xdr:cNvPr>
        <xdr:cNvSpPr>
          <a:spLocks noChangeArrowheads="1" noTextEdit="1"/>
        </xdr:cNvSpPr>
      </xdr:nvSpPr>
      <xdr:spPr bwMode="auto">
        <a:xfrm>
          <a:off x="2098674" y="9525"/>
          <a:ext cx="2212975" cy="463550"/>
        </a:xfrm>
        <a:prstGeom prst="wedgeRoundRectCallout">
          <a:avLst>
            <a:gd name="adj1" fmla="val -2889"/>
            <a:gd name="adj2" fmla="val 103060"/>
            <a:gd name="adj3" fmla="val 16667"/>
          </a:avLst>
        </a:prstGeom>
        <a:solidFill>
          <a:srgbClr val="FF99CC"/>
        </a:solidFill>
        <a:ln w="952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fld id="{A7F1A921-D2CA-409C-9DE5-0B1385C161B3}" type="TxLink">
            <a:rPr lang="en-ZA" sz="1200" b="0" i="0" strike="noStrike">
              <a:solidFill>
                <a:srgbClr val="0000FF"/>
              </a:solidFill>
              <a:latin typeface="Times New Roman"/>
              <a:cs typeface="Times New Roman"/>
            </a:rPr>
            <a:t>What do I do to the numbers in a and b to get my output answer?</a:t>
          </a:fld>
          <a:endParaRPr lang="en-ZA" sz="1200" b="0" i="0" strike="noStrike">
            <a:solidFill>
              <a:srgbClr val="0000FF"/>
            </a:solidFill>
            <a:latin typeface="Times New Roman"/>
            <a:cs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419100</xdr:colOff>
          <xdr:row>18</xdr:row>
          <xdr:rowOff>69850</xdr:rowOff>
        </xdr:from>
        <xdr:to>
          <xdr:col>9</xdr:col>
          <xdr:colOff>101600</xdr:colOff>
          <xdr:row>21</xdr:row>
          <xdr:rowOff>6350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5C4AF7A8-3BCF-4042-836A-B94B1FDC46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99CC" mc:Ignorable="a14" a14:legacySpreadsheetColorIndex="45"/>
            </a:solidFill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Z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me now!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4.xml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6"/>
    <pageSetUpPr autoPageBreaks="0"/>
  </sheetPr>
  <dimension ref="A1:L28"/>
  <sheetViews>
    <sheetView showGridLines="0" showRowColHeaders="0" tabSelected="1" workbookViewId="0"/>
  </sheetViews>
  <sheetFormatPr defaultRowHeight="15.5" x14ac:dyDescent="0.35"/>
  <cols>
    <col min="1" max="1" width="0.83203125" customWidth="1"/>
    <col min="2" max="2" width="5.08203125" customWidth="1"/>
    <col min="3" max="3" width="6.58203125" customWidth="1"/>
    <col min="4" max="4" width="5.08203125" customWidth="1"/>
    <col min="5" max="5" width="4.58203125" customWidth="1"/>
    <col min="6" max="6" width="5.08203125" customWidth="1"/>
    <col min="7" max="7" width="10.58203125" customWidth="1"/>
    <col min="8" max="11" width="7.58203125" customWidth="1"/>
  </cols>
  <sheetData>
    <row r="1" spans="1:10" ht="20.5" x14ac:dyDescent="0.45">
      <c r="A1" s="127"/>
      <c r="B1" s="91" t="s">
        <v>14</v>
      </c>
      <c r="C1" s="88"/>
      <c r="D1" s="88"/>
      <c r="E1" s="88"/>
    </row>
    <row r="2" spans="1:10" ht="6" customHeight="1" x14ac:dyDescent="0.35"/>
    <row r="3" spans="1:10" ht="3.75" customHeight="1" x14ac:dyDescent="0.35">
      <c r="B3" s="35" t="s">
        <v>33</v>
      </c>
    </row>
    <row r="4" spans="1:10" ht="12.75" customHeight="1" x14ac:dyDescent="0.35">
      <c r="B4" s="22" t="s">
        <v>1</v>
      </c>
      <c r="D4" s="22" t="s">
        <v>2</v>
      </c>
      <c r="F4" s="29" t="s">
        <v>0</v>
      </c>
    </row>
    <row r="5" spans="1:10" ht="1.5" customHeight="1" x14ac:dyDescent="0.35"/>
    <row r="6" spans="1:10" s="38" customFormat="1" ht="21" customHeight="1" x14ac:dyDescent="0.35">
      <c r="B6" s="60">
        <v>1</v>
      </c>
      <c r="C6" s="107" t="s">
        <v>28</v>
      </c>
      <c r="D6" s="60">
        <v>1</v>
      </c>
      <c r="E6" s="106" t="s">
        <v>29</v>
      </c>
      <c r="F6" s="61">
        <f>IF(B28=TRUE,"Busy",a+b)</f>
        <v>2</v>
      </c>
    </row>
    <row r="7" spans="1:10" ht="5.25" customHeight="1" x14ac:dyDescent="0.35"/>
    <row r="8" spans="1:10" ht="12" customHeight="1" x14ac:dyDescent="0.35">
      <c r="B8" s="2" t="s">
        <v>4</v>
      </c>
    </row>
    <row r="9" spans="1:10" ht="7.5" customHeight="1" x14ac:dyDescent="0.35">
      <c r="B9" s="2"/>
    </row>
    <row r="10" spans="1:10" ht="12" customHeight="1" x14ac:dyDescent="0.35">
      <c r="B10" s="2" t="s">
        <v>5</v>
      </c>
    </row>
    <row r="11" spans="1:10" ht="15" customHeight="1" x14ac:dyDescent="0.35">
      <c r="B11" s="5" t="str">
        <f>IF($B$28=FALSE,"I will check if you are right!",IF($F$13="","Let's check! Type my output in the blue box:",""))</f>
        <v>I will check if you are right!</v>
      </c>
    </row>
    <row r="12" spans="1:10" ht="1.5" customHeight="1" x14ac:dyDescent="0.35"/>
    <row r="13" spans="1:10" ht="21" customHeight="1" x14ac:dyDescent="0.35">
      <c r="B13" s="36" t="str">
        <f>IF($B$28=FALSE,"",6)</f>
        <v/>
      </c>
      <c r="C13" s="109" t="s">
        <v>28</v>
      </c>
      <c r="D13" s="36" t="str">
        <f>IF($B$28=FALSE,"",10)</f>
        <v/>
      </c>
      <c r="E13" s="108" t="s">
        <v>29</v>
      </c>
      <c r="F13" s="128"/>
      <c r="G13" s="6"/>
      <c r="H13" s="1"/>
      <c r="J13" s="134" t="str">
        <f>IF($B$28=FALSE,"",IF(B18="üJ","","Uncheck to re-investigate"))</f>
        <v/>
      </c>
    </row>
    <row r="14" spans="1:10" ht="3" customHeight="1" x14ac:dyDescent="0.35"/>
    <row r="15" spans="1:10" ht="15" customHeight="1" x14ac:dyDescent="0.35">
      <c r="B15" s="9" t="str">
        <f>IF(OR($B$28=FALSE,F13=""),"",IF($F$13=$B$13+$D$13,"üJ","ûL"))</f>
        <v/>
      </c>
      <c r="C15" s="8" t="str">
        <f>IF(OR($B$28=FALSE,F13=""),"",IF($F$13=$B$13+$D$13," That is my output also!"," My secret formula gives a different output!"))</f>
        <v/>
      </c>
      <c r="H15" s="28"/>
      <c r="I15" s="28"/>
      <c r="J15" s="28"/>
    </row>
    <row r="16" spans="1:10" ht="12.75" customHeight="1" x14ac:dyDescent="0.35">
      <c r="B16" s="8" t="str">
        <f>IF(OR($B$28=FALSE,F13=""),"",IF($F$13&lt;&gt;$B$13+$D$13,"","In words:  The First number  plus the Second number. Check!"))</f>
        <v/>
      </c>
      <c r="H16" s="28"/>
      <c r="I16" s="28"/>
      <c r="J16" s="28"/>
    </row>
    <row r="17" spans="2:12" ht="14.25" customHeight="1" x14ac:dyDescent="0.35">
      <c r="B17" s="8" t="str">
        <f>IF(OR($B$28=FALSE,F13=""),"",IF($F$13&lt;&gt;$B$13+$D$13,"","In symbols:  a Ψ b = a + b  or  b + a. Check!"))</f>
        <v/>
      </c>
      <c r="H17" s="28"/>
      <c r="I17" s="28"/>
      <c r="J17" s="28"/>
    </row>
    <row r="18" spans="2:12" ht="7.5" customHeight="1" x14ac:dyDescent="0.35">
      <c r="H18" s="28"/>
      <c r="I18" s="28"/>
      <c r="J18" s="28"/>
    </row>
    <row r="19" spans="2:12" ht="15.75" customHeight="1" x14ac:dyDescent="0.35">
      <c r="B19" s="122" t="str">
        <f>IF(OR($B$28=FALSE,F13=""),"",IF($F$13=$B$13+$D$13,"That was easy! Now go to Formula 1","No … Try again?"))</f>
        <v/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</row>
    <row r="20" spans="2:12" ht="8.25" customHeight="1" x14ac:dyDescent="0.35"/>
    <row r="21" spans="2:12" ht="16.5" x14ac:dyDescent="0.35">
      <c r="B21" s="123" t="s">
        <v>31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</row>
    <row r="22" spans="2:12" ht="16.5" x14ac:dyDescent="0.35">
      <c r="B22" s="123" t="s">
        <v>32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</row>
    <row r="28" spans="2:12" hidden="1" x14ac:dyDescent="0.35">
      <c r="B28" s="7" t="b">
        <v>0</v>
      </c>
    </row>
  </sheetData>
  <sheetProtection algorithmName="SHA-512" hashValue="CJQpbv29zMLSApyf/Cd2wym6s8Xy2LuNllmut5cmVp1OWGBVyNqfY/heI+65hI10ItlTm8x2deuVSO++YuGO4w==" saltValue="0LlVnh4ZlWro+YOC6ZIE7g==" spinCount="100000" sheet="1" objects="1" scenarios="1" selectLockedCells="1"/>
  <phoneticPr fontId="6" type="noConversion"/>
  <conditionalFormatting sqref="B13 D13">
    <cfRule type="expression" dxfId="143" priority="1" stopIfTrue="1">
      <formula>$B$28=TRUE</formula>
    </cfRule>
  </conditionalFormatting>
  <conditionalFormatting sqref="B15:C15 B16:B17">
    <cfRule type="expression" dxfId="142" priority="2" stopIfTrue="1">
      <formula>AND($F$13&lt;&gt;$B$13+$D$13,$F$13&lt;&gt;"")</formula>
    </cfRule>
    <cfRule type="expression" dxfId="141" priority="3" stopIfTrue="1">
      <formula>$F$13=$B$13+$D$13</formula>
    </cfRule>
  </conditionalFormatting>
  <conditionalFormatting sqref="F13">
    <cfRule type="expression" dxfId="140" priority="4" stopIfTrue="1">
      <formula>$B$15="üJ"</formula>
    </cfRule>
    <cfRule type="expression" dxfId="139" priority="5" stopIfTrue="1">
      <formula>$B$15="ûL"</formula>
    </cfRule>
    <cfRule type="expression" dxfId="138" priority="6" stopIfTrue="1">
      <formula>$B$28=TRUE</formula>
    </cfRule>
  </conditionalFormatting>
  <conditionalFormatting sqref="B10">
    <cfRule type="expression" dxfId="137" priority="7" stopIfTrue="1">
      <formula>$B$28=TRUE</formula>
    </cfRule>
  </conditionalFormatting>
  <conditionalFormatting sqref="B11">
    <cfRule type="expression" dxfId="136" priority="8" stopIfTrue="1">
      <formula>$B$28=TRUE</formula>
    </cfRule>
  </conditionalFormatting>
  <conditionalFormatting sqref="C13 E13">
    <cfRule type="expression" dxfId="135" priority="9" stopIfTrue="1">
      <formula>$B$28=TRUE</formula>
    </cfRule>
  </conditionalFormatting>
  <conditionalFormatting sqref="B19:G19">
    <cfRule type="expression" dxfId="134" priority="10" stopIfTrue="1">
      <formula>AND($F$13&lt;&gt;"",$B$28=TRUE)</formula>
    </cfRule>
  </conditionalFormatting>
  <dataValidations count="1">
    <dataValidation type="whole" operator="greaterThan" allowBlank="1" showInputMessage="1" showErrorMessage="1" error="Type a NUMBER" sqref="F13 D6 B6">
      <formula1>-100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0" r:id="rId4" name="Check Box 2">
              <controlPr defaultSize="0" autoFill="0" autoLine="0" autoPict="0">
                <anchor moveWithCells="1">
                  <from>
                    <xdr:col>7</xdr:col>
                    <xdr:colOff>361950</xdr:colOff>
                    <xdr:row>9</xdr:row>
                    <xdr:rowOff>19050</xdr:rowOff>
                  </from>
                  <to>
                    <xdr:col>9</xdr:col>
                    <xdr:colOff>139700</xdr:colOff>
                    <xdr:row>10</xdr:row>
                    <xdr:rowOff>158750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1"/>
    <pageSetUpPr autoPageBreaks="0"/>
  </sheetPr>
  <dimension ref="A1:I33"/>
  <sheetViews>
    <sheetView showGridLines="0" showRowColHeaders="0" workbookViewId="0"/>
  </sheetViews>
  <sheetFormatPr defaultRowHeight="15.5" x14ac:dyDescent="0.35"/>
  <cols>
    <col min="1" max="1" width="0.75" customWidth="1"/>
    <col min="2" max="2" width="5.08203125" customWidth="1"/>
    <col min="3" max="3" width="4.75" customWidth="1"/>
    <col min="4" max="4" width="5.08203125" customWidth="1"/>
    <col min="5" max="5" width="3.25" customWidth="1"/>
    <col min="6" max="6" width="7.58203125" customWidth="1"/>
    <col min="7" max="7" width="10.83203125" customWidth="1"/>
  </cols>
  <sheetData>
    <row r="1" spans="1:7" ht="18" customHeight="1" x14ac:dyDescent="0.45">
      <c r="A1" s="136"/>
      <c r="B1" s="3" t="s">
        <v>18</v>
      </c>
    </row>
    <row r="2" spans="1:7" ht="14.25" hidden="1" customHeight="1" x14ac:dyDescent="0.35">
      <c r="B2" s="35" t="s">
        <v>3</v>
      </c>
    </row>
    <row r="3" spans="1:7" x14ac:dyDescent="0.35">
      <c r="B3" s="24" t="s">
        <v>1</v>
      </c>
      <c r="C3" s="119" t="s">
        <v>28</v>
      </c>
      <c r="D3" s="24" t="s">
        <v>2</v>
      </c>
      <c r="E3" s="120" t="s">
        <v>29</v>
      </c>
      <c r="F3" s="25" t="s">
        <v>0</v>
      </c>
    </row>
    <row r="4" spans="1:7" s="12" customFormat="1" ht="11.65" customHeight="1" x14ac:dyDescent="0.3">
      <c r="B4" s="16">
        <v>1</v>
      </c>
      <c r="C4" s="14"/>
      <c r="D4" s="16">
        <v>0</v>
      </c>
      <c r="E4" s="15"/>
      <c r="F4" s="23">
        <f t="shared" ref="F4:F14" si="0">2*a-2*b</f>
        <v>2</v>
      </c>
    </row>
    <row r="5" spans="1:7" s="12" customFormat="1" ht="11.65" customHeight="1" x14ac:dyDescent="0.3">
      <c r="B5" s="16">
        <v>2</v>
      </c>
      <c r="C5" s="14"/>
      <c r="D5" s="16">
        <v>0</v>
      </c>
      <c r="E5" s="15"/>
      <c r="F5" s="23">
        <f t="shared" si="0"/>
        <v>4</v>
      </c>
    </row>
    <row r="6" spans="1:7" s="12" customFormat="1" ht="11.65" customHeight="1" x14ac:dyDescent="0.3">
      <c r="B6" s="16">
        <v>4</v>
      </c>
      <c r="C6" s="14"/>
      <c r="D6" s="16">
        <v>0</v>
      </c>
      <c r="E6" s="15"/>
      <c r="F6" s="23">
        <f t="shared" si="0"/>
        <v>8</v>
      </c>
    </row>
    <row r="7" spans="1:7" s="12" customFormat="1" ht="11.65" customHeight="1" x14ac:dyDescent="0.3">
      <c r="B7" s="16">
        <v>0</v>
      </c>
      <c r="C7" s="14"/>
      <c r="D7" s="16">
        <v>1</v>
      </c>
      <c r="E7" s="15"/>
      <c r="F7" s="23">
        <f t="shared" si="0"/>
        <v>-2</v>
      </c>
    </row>
    <row r="8" spans="1:7" s="12" customFormat="1" ht="11.65" customHeight="1" x14ac:dyDescent="0.3">
      <c r="B8" s="16">
        <v>0</v>
      </c>
      <c r="C8" s="14"/>
      <c r="D8" s="16">
        <v>2</v>
      </c>
      <c r="E8" s="15"/>
      <c r="F8" s="23">
        <f t="shared" si="0"/>
        <v>-4</v>
      </c>
    </row>
    <row r="9" spans="1:7" s="12" customFormat="1" ht="11.65" customHeight="1" x14ac:dyDescent="0.3">
      <c r="B9" s="16">
        <v>0</v>
      </c>
      <c r="C9" s="14"/>
      <c r="D9" s="16">
        <v>5</v>
      </c>
      <c r="E9" s="15"/>
      <c r="F9" s="23">
        <f t="shared" si="0"/>
        <v>-10</v>
      </c>
      <c r="G9" s="13"/>
    </row>
    <row r="10" spans="1:7" s="12" customFormat="1" ht="11.65" customHeight="1" x14ac:dyDescent="0.3">
      <c r="B10" s="16">
        <v>1</v>
      </c>
      <c r="C10" s="14"/>
      <c r="D10" s="16">
        <v>1</v>
      </c>
      <c r="E10" s="15"/>
      <c r="F10" s="23">
        <f t="shared" si="0"/>
        <v>0</v>
      </c>
    </row>
    <row r="11" spans="1:7" s="12" customFormat="1" ht="11.65" customHeight="1" x14ac:dyDescent="0.3">
      <c r="B11" s="16">
        <v>2</v>
      </c>
      <c r="C11" s="14"/>
      <c r="D11" s="16">
        <v>1</v>
      </c>
      <c r="E11" s="15"/>
      <c r="F11" s="23">
        <f t="shared" si="0"/>
        <v>2</v>
      </c>
    </row>
    <row r="12" spans="1:7" s="12" customFormat="1" ht="11.65" customHeight="1" x14ac:dyDescent="0.3">
      <c r="B12" s="16">
        <v>3</v>
      </c>
      <c r="C12" s="14"/>
      <c r="D12" s="16">
        <v>1</v>
      </c>
      <c r="E12" s="15"/>
      <c r="F12" s="23">
        <f t="shared" si="0"/>
        <v>4</v>
      </c>
    </row>
    <row r="13" spans="1:7" s="12" customFormat="1" ht="11.65" customHeight="1" x14ac:dyDescent="0.3">
      <c r="B13" s="16">
        <v>1</v>
      </c>
      <c r="C13" s="14"/>
      <c r="D13" s="16">
        <v>3</v>
      </c>
      <c r="E13" s="15"/>
      <c r="F13" s="23">
        <f t="shared" si="0"/>
        <v>-4</v>
      </c>
    </row>
    <row r="14" spans="1:7" s="12" customFormat="1" ht="11.65" customHeight="1" x14ac:dyDescent="0.3">
      <c r="B14" s="16">
        <v>5</v>
      </c>
      <c r="C14" s="14"/>
      <c r="D14" s="16">
        <v>3</v>
      </c>
      <c r="E14" s="15"/>
      <c r="F14" s="23">
        <f t="shared" si="0"/>
        <v>4</v>
      </c>
    </row>
    <row r="15" spans="1:7" ht="5.25" customHeight="1" x14ac:dyDescent="0.35">
      <c r="B15" s="2"/>
    </row>
    <row r="16" spans="1:7" ht="12" customHeight="1" x14ac:dyDescent="0.35">
      <c r="B16" s="2" t="s">
        <v>17</v>
      </c>
    </row>
    <row r="17" spans="2:9" s="12" customFormat="1" ht="15" customHeight="1" x14ac:dyDescent="0.3">
      <c r="B17" s="11">
        <v>3</v>
      </c>
      <c r="C17" s="118" t="s">
        <v>28</v>
      </c>
      <c r="D17" s="11">
        <v>2</v>
      </c>
      <c r="E17" s="121" t="s">
        <v>29</v>
      </c>
      <c r="F17" s="23">
        <f>IF(B33=TRUE,"Busy",2*a-2*b)</f>
        <v>2</v>
      </c>
    </row>
    <row r="18" spans="2:9" ht="6.75" customHeight="1" x14ac:dyDescent="0.35">
      <c r="B18" s="2"/>
    </row>
    <row r="19" spans="2:9" ht="12.65" customHeight="1" x14ac:dyDescent="0.35">
      <c r="B19" s="2" t="s">
        <v>5</v>
      </c>
    </row>
    <row r="20" spans="2:9" ht="12.65" customHeight="1" x14ac:dyDescent="0.35">
      <c r="B20" s="5" t="str">
        <f>IF(B33=FALSE,"I will check if you are right!",IF(F22="","Let's check! Type my output in the green box:",""))</f>
        <v>I will check if you are right!</v>
      </c>
    </row>
    <row r="21" spans="2:9" ht="5.25" customHeight="1" x14ac:dyDescent="0.35"/>
    <row r="22" spans="2:9" ht="17.25" customHeight="1" x14ac:dyDescent="0.35">
      <c r="B22" s="36" t="str">
        <f>IF($B$33=FALSE,"",20)</f>
        <v/>
      </c>
      <c r="C22" s="109" t="s">
        <v>28</v>
      </c>
      <c r="D22" s="36" t="str">
        <f>IF($B$33=FALSE,"",15)</f>
        <v/>
      </c>
      <c r="E22" s="108" t="s">
        <v>29</v>
      </c>
      <c r="F22" s="37"/>
      <c r="G22" s="6"/>
      <c r="I22" s="97" t="str">
        <f>IF(B33=FALSE,"",IF(B24="üJ","","Uncheck to re-investigate"))</f>
        <v/>
      </c>
    </row>
    <row r="23" spans="2:9" ht="3" customHeight="1" x14ac:dyDescent="0.35"/>
    <row r="24" spans="2:9" ht="16.5" customHeight="1" x14ac:dyDescent="0.35">
      <c r="B24" s="9" t="str">
        <f>IF(OR($B$33=FALSE,F22=""),"",IF($F$22=2*$B$22-2*$D$22,"üJ","ûL"))</f>
        <v/>
      </c>
      <c r="C24" s="10" t="str">
        <f>IF(OR($B$33=FALSE,F22=""),"",IF($F$22=2*$B$22-2*$D$22," That is my output also!"," My secret formula gives a different output! Try again!"))</f>
        <v/>
      </c>
      <c r="G24" s="21"/>
    </row>
    <row r="25" spans="2:9" ht="4.5" customHeight="1" x14ac:dyDescent="0.35">
      <c r="B25" s="4"/>
    </row>
    <row r="26" spans="2:9" x14ac:dyDescent="0.35">
      <c r="B26" s="2" t="str">
        <f>IF($B$33=FALSE,"",IF($F$22&lt;&gt;2*B22-2*D22,"","Now, if my inputs are a and b, type my output in the green box:"))</f>
        <v/>
      </c>
    </row>
    <row r="27" spans="2:9" ht="4.5" customHeight="1" x14ac:dyDescent="0.35"/>
    <row r="28" spans="2:9" ht="17.25" customHeight="1" x14ac:dyDescent="0.35">
      <c r="B28" s="95" t="str">
        <f>IF($B$33=FALSE,"",IF($F$22&lt;&gt;2*B22-2*D22,"","a"))</f>
        <v/>
      </c>
      <c r="C28" s="109" t="str">
        <f>IF($B$33=FALSE,"",IF($F$22&lt;&gt;2*$B$22-2*$D$22,"","Ψ"))</f>
        <v/>
      </c>
      <c r="D28" s="95" t="str">
        <f>IF($B$33=FALSE,"",IF($F$22&lt;&gt;2*B22-2*D22,"","b"))</f>
        <v/>
      </c>
      <c r="E28" s="109" t="str">
        <f>IF($B$33=FALSE,"",IF($F$22&lt;&gt;2*$B$22-2*$D$22,"","="))</f>
        <v/>
      </c>
      <c r="F28" s="96"/>
      <c r="G28" s="20"/>
      <c r="H28" s="33" t="str">
        <f>SUBSTITUTE(F28," ","")</f>
        <v/>
      </c>
    </row>
    <row r="29" spans="2:9" ht="3.75" customHeight="1" x14ac:dyDescent="0.35"/>
    <row r="30" spans="2:9" ht="16.5" customHeight="1" x14ac:dyDescent="0.35">
      <c r="B30" s="18" t="e">
        <f>IF(OR($B$33=FALSE,F28="",F22&lt;&gt;2*B22-2*D22),"",IF(OR(H28="2a-2b",H28="2xa-2xb",H28="2x(a-b)",H28="2(a-b)",H28="(a-b)x2"),"üJ","ûL"))</f>
        <v>#VALUE!</v>
      </c>
      <c r="C30" s="19" t="e">
        <f>IF(OR($B$33=FALSE,F28="",F22&lt;&gt;2*B22-2*D22),"",IF(B30="üJ"," YES! My formula is a Ψ b = 2xa - 2xb  =  2x(a - b) = (a - b)x2 = 2(a - b)"," My formula is a Ψ b = (a - b)x2  =  2x(a - b) = 2a - 2b = 2(a - b). Check it!"))</f>
        <v>#VALUE!</v>
      </c>
    </row>
    <row r="31" spans="2:9" x14ac:dyDescent="0.35">
      <c r="B31" s="4"/>
    </row>
    <row r="33" spans="2:2" hidden="1" x14ac:dyDescent="0.35">
      <c r="B33" s="7" t="b">
        <v>0</v>
      </c>
    </row>
  </sheetData>
  <sheetProtection sheet="1" objects="1" scenarios="1" selectLockedCells="1"/>
  <phoneticPr fontId="6" type="noConversion"/>
  <conditionalFormatting sqref="B22 D22">
    <cfRule type="expression" dxfId="18" priority="1" stopIfTrue="1">
      <formula>$B$33=TRUE</formula>
    </cfRule>
  </conditionalFormatting>
  <conditionalFormatting sqref="F22">
    <cfRule type="expression" dxfId="17" priority="2" stopIfTrue="1">
      <formula>AND($B$33=TRUE,$F$22=2*$B$22-2*$D$22)</formula>
    </cfRule>
    <cfRule type="expression" dxfId="16" priority="3" stopIfTrue="1">
      <formula>AND($B$33=TRUE,$F$22&lt;&gt;2*$B$22-2*$D$22)</formula>
    </cfRule>
    <cfRule type="expression" dxfId="15" priority="4" stopIfTrue="1">
      <formula>$B$33=FALSE</formula>
    </cfRule>
  </conditionalFormatting>
  <conditionalFormatting sqref="B24:C24">
    <cfRule type="expression" dxfId="14" priority="6" stopIfTrue="1">
      <formula>AND($F$22&lt;&gt;2*$B$22-2*$D$22,$F$22&lt;&gt;"")</formula>
    </cfRule>
    <cfRule type="expression" dxfId="13" priority="7" stopIfTrue="1">
      <formula>$F$22=2*$B$22-2*$D$22</formula>
    </cfRule>
  </conditionalFormatting>
  <conditionalFormatting sqref="B30">
    <cfRule type="cellIs" dxfId="12" priority="8" stopIfTrue="1" operator="equal">
      <formula>"üJ"</formula>
    </cfRule>
    <cfRule type="cellIs" dxfId="11" priority="9" stopIfTrue="1" operator="equal">
      <formula>"ûL"</formula>
    </cfRule>
    <cfRule type="expression" dxfId="10" priority="10" stopIfTrue="1">
      <formula>$B$33=FALSE</formula>
    </cfRule>
  </conditionalFormatting>
  <conditionalFormatting sqref="C30">
    <cfRule type="expression" dxfId="9" priority="11" stopIfTrue="1">
      <formula>$B$30="üJ"</formula>
    </cfRule>
    <cfRule type="expression" dxfId="8" priority="12" stopIfTrue="1">
      <formula>$B$30="ûL"</formula>
    </cfRule>
    <cfRule type="expression" dxfId="7" priority="13" stopIfTrue="1">
      <formula>$B$33=FALSE</formula>
    </cfRule>
  </conditionalFormatting>
  <conditionalFormatting sqref="F28">
    <cfRule type="expression" dxfId="6" priority="14" stopIfTrue="1">
      <formula>$B$30="üJ"</formula>
    </cfRule>
    <cfRule type="expression" dxfId="5" priority="15" stopIfTrue="1">
      <formula>$B$30="ûL"</formula>
    </cfRule>
    <cfRule type="expression" dxfId="4" priority="16" stopIfTrue="1">
      <formula>$B$24="üJ"</formula>
    </cfRule>
  </conditionalFormatting>
  <conditionalFormatting sqref="B19">
    <cfRule type="expression" dxfId="3" priority="17" stopIfTrue="1">
      <formula>$B$33=TRUE</formula>
    </cfRule>
  </conditionalFormatting>
  <conditionalFormatting sqref="B20">
    <cfRule type="expression" dxfId="2" priority="18" stopIfTrue="1">
      <formula>$B$33=TRUE</formula>
    </cfRule>
  </conditionalFormatting>
  <conditionalFormatting sqref="E22 C22">
    <cfRule type="expression" dxfId="1" priority="19" stopIfTrue="1">
      <formula>$B$33=TRUE</formula>
    </cfRule>
  </conditionalFormatting>
  <conditionalFormatting sqref="C28 E28">
    <cfRule type="expression" dxfId="0" priority="20" stopIfTrue="1">
      <formula>$F$22=2*$B$22-2*$D$22</formula>
    </cfRule>
  </conditionalFormatting>
  <dataValidations count="1">
    <dataValidation type="decimal" operator="greaterThan" allowBlank="1" showInputMessage="1" showErrorMessage="1" error="Type a NUMBER" sqref="F22 B17 D16:D17">
      <formula1>-100</formula1>
    </dataValidation>
  </dataValidations>
  <pageMargins left="0.75" right="0.75" top="1" bottom="1" header="0.5" footer="0.5"/>
  <pageSetup paperSize="9" orientation="landscape" r:id="rId1"/>
  <headerFooter alignWithMargins="0"/>
  <ignoredErrors>
    <ignoredError sqref="B30:C30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7</xdr:col>
                    <xdr:colOff>400050</xdr:colOff>
                    <xdr:row>18</xdr:row>
                    <xdr:rowOff>76200</xdr:rowOff>
                  </from>
                  <to>
                    <xdr:col>9</xdr:col>
                    <xdr:colOff>50800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  <pageSetUpPr autoPageBreaks="0"/>
  </sheetPr>
  <dimension ref="A1:K27"/>
  <sheetViews>
    <sheetView showGridLines="0" showRowColHeaders="0" workbookViewId="0"/>
  </sheetViews>
  <sheetFormatPr defaultRowHeight="15.5" x14ac:dyDescent="0.35"/>
  <cols>
    <col min="1" max="1" width="0.83203125" customWidth="1"/>
    <col min="2" max="2" width="5.08203125" customWidth="1"/>
    <col min="3" max="3" width="6.58203125" customWidth="1"/>
    <col min="4" max="4" width="5.08203125" customWidth="1"/>
    <col min="5" max="5" width="4.58203125" customWidth="1"/>
    <col min="6" max="6" width="5.08203125" customWidth="1"/>
    <col min="7" max="7" width="10.58203125" customWidth="1"/>
    <col min="8" max="11" width="7.58203125" customWidth="1"/>
  </cols>
  <sheetData>
    <row r="1" spans="1:11" ht="20.5" x14ac:dyDescent="0.45">
      <c r="A1" s="6"/>
      <c r="B1" s="3"/>
      <c r="J1" s="124" t="s">
        <v>9</v>
      </c>
      <c r="K1" s="125"/>
    </row>
    <row r="2" spans="1:11" ht="6" customHeight="1" x14ac:dyDescent="0.35"/>
    <row r="3" spans="1:11" ht="12.75" customHeight="1" x14ac:dyDescent="0.35">
      <c r="B3" s="35" t="s">
        <v>34</v>
      </c>
    </row>
    <row r="4" spans="1:11" ht="20.25" customHeight="1" x14ac:dyDescent="0.35">
      <c r="B4" s="35" t="s">
        <v>6</v>
      </c>
    </row>
    <row r="5" spans="1:11" ht="17.25" customHeight="1" x14ac:dyDescent="0.35">
      <c r="B5" s="22" t="s">
        <v>1</v>
      </c>
      <c r="D5" s="22" t="s">
        <v>2</v>
      </c>
      <c r="F5" s="27" t="s">
        <v>0</v>
      </c>
    </row>
    <row r="6" spans="1:11" ht="1.5" customHeight="1" x14ac:dyDescent="0.35"/>
    <row r="7" spans="1:11" ht="18" x14ac:dyDescent="0.4">
      <c r="B7" s="53">
        <v>1</v>
      </c>
      <c r="C7" s="107" t="s">
        <v>28</v>
      </c>
      <c r="D7" s="53">
        <v>1</v>
      </c>
      <c r="E7" s="106" t="s">
        <v>29</v>
      </c>
      <c r="F7" s="57" t="str">
        <f>IF(B27=TRUE,"Busy",2*a+b)</f>
        <v>Busy</v>
      </c>
    </row>
    <row r="8" spans="1:11" ht="5.25" customHeight="1" x14ac:dyDescent="0.35"/>
    <row r="9" spans="1:11" ht="12" customHeight="1" x14ac:dyDescent="0.35">
      <c r="B9" s="2" t="s">
        <v>4</v>
      </c>
    </row>
    <row r="10" spans="1:11" ht="6" customHeight="1" x14ac:dyDescent="0.35">
      <c r="B10" s="2"/>
    </row>
    <row r="11" spans="1:11" ht="15" customHeight="1" x14ac:dyDescent="0.35">
      <c r="B11" s="30" t="str">
        <f>IF(F16="","If you need help, first do Formula A, then come back here …","")</f>
        <v>If you need help, first do Formula A, then come back here …</v>
      </c>
    </row>
    <row r="12" spans="1:11" ht="7.5" customHeight="1" x14ac:dyDescent="0.35">
      <c r="B12" s="2"/>
    </row>
    <row r="13" spans="1:11" ht="12" customHeight="1" x14ac:dyDescent="0.35">
      <c r="B13" s="2" t="s">
        <v>5</v>
      </c>
    </row>
    <row r="14" spans="1:11" ht="15" customHeight="1" x14ac:dyDescent="0.35">
      <c r="B14" s="5" t="str">
        <f>IF($B$27=FALSE,"I will check if you are right!",IF($F$16="","Let's check! Type my output in the blue box:",""))</f>
        <v>Let's check! Type my output in the blue box:</v>
      </c>
    </row>
    <row r="15" spans="1:11" ht="3" customHeight="1" x14ac:dyDescent="0.35">
      <c r="B15" s="5"/>
    </row>
    <row r="16" spans="1:11" ht="18" x14ac:dyDescent="0.4">
      <c r="B16" s="59">
        <f>IF($B$27=FALSE,"",10)</f>
        <v>10</v>
      </c>
      <c r="C16" s="109" t="s">
        <v>28</v>
      </c>
      <c r="D16" s="36">
        <f>IF($B$27=FALSE,"",21)</f>
        <v>21</v>
      </c>
      <c r="E16" s="108" t="s">
        <v>29</v>
      </c>
      <c r="F16" s="58"/>
      <c r="G16" s="6"/>
      <c r="I16" s="40" t="str">
        <f>IF(B27=FALSE,"",IF(B18="üJ","","Uncheck to re-investigate"))</f>
        <v>Uncheck to re-investigate</v>
      </c>
    </row>
    <row r="17" spans="2:10" ht="3" customHeight="1" x14ac:dyDescent="0.35">
      <c r="F17" s="6"/>
    </row>
    <row r="18" spans="2:10" ht="15" customHeight="1" x14ac:dyDescent="0.35">
      <c r="B18" s="9" t="str">
        <f>IF(OR($B$27=FALSE,F16=""),"",IF($F$16=$B$16*2+$D$16,"üJ","ûL"))</f>
        <v/>
      </c>
      <c r="C18" s="8" t="str">
        <f>IF(OR($B$27=FALSE,F16=""),"",IF($F$16=$B$16*2+$D$16," That is my output also!"," My secret formula gives a different output!"))</f>
        <v/>
      </c>
      <c r="H18" s="28"/>
      <c r="I18" s="28"/>
      <c r="J18" s="28"/>
    </row>
    <row r="19" spans="2:10" ht="12.75" customHeight="1" x14ac:dyDescent="0.35">
      <c r="B19" s="8" t="str">
        <f>IF(OR($B$27=FALSE,F16=""),"",IF($F$16&lt;&gt;$B$16*2+$D$16,"           Try again! Or re-investigate ...","In words:  2 times the First number plus  the Second number"))</f>
        <v/>
      </c>
      <c r="H19" s="28"/>
      <c r="I19" s="28"/>
      <c r="J19" s="28"/>
    </row>
    <row r="20" spans="2:10" ht="14.25" customHeight="1" x14ac:dyDescent="0.35">
      <c r="B20" s="8" t="str">
        <f>IF(OR($B$27=FALSE,F16=""),"",IF($F$16&lt;&gt;$B$16*2+$D$16,"","In symbols: a Ψ b = 2 x a + b = 2a + b  or  b + 2a"))</f>
        <v/>
      </c>
      <c r="H20" s="28"/>
      <c r="I20" s="28"/>
      <c r="J20" s="28"/>
    </row>
    <row r="21" spans="2:10" ht="14.25" customHeight="1" x14ac:dyDescent="0.35">
      <c r="B21" s="8" t="str">
        <f>IF(OR($B$27=FALSE,F16=""),"",IF($F$16&lt;&gt;$B$16*2+$D$16,"","Check that you understand!"))</f>
        <v/>
      </c>
      <c r="H21" s="28"/>
      <c r="I21" s="28"/>
      <c r="J21" s="28"/>
    </row>
    <row r="22" spans="2:10" ht="15.75" customHeight="1" x14ac:dyDescent="0.35">
      <c r="B22" s="129" t="str">
        <f>IF(OR($B$27=FALSE,F16=""),"",IF($F$16=$B$16*2+$D$16,"Well done! Now go to Formula 2","If you need help, go to Formula A"))</f>
        <v/>
      </c>
      <c r="C22" s="129"/>
      <c r="D22" s="129"/>
      <c r="E22" s="129"/>
      <c r="F22" s="129"/>
      <c r="G22" s="129"/>
      <c r="H22" s="28"/>
      <c r="I22" s="28"/>
      <c r="J22" s="28"/>
    </row>
    <row r="27" spans="2:10" hidden="1" x14ac:dyDescent="0.35">
      <c r="B27" s="7" t="b">
        <v>1</v>
      </c>
    </row>
  </sheetData>
  <sheetProtection algorithmName="SHA-512" hashValue="CYeplrkeFGnLTcSKWgTPiIvDpHZZTIw6FHFZHJ3eKD7IkQXrpNIebfiZYQBgne0FtRf9d8JvyZAYOpihSV5pEA==" saltValue="OppUK+1nTw9Nww1Yt8aRSg==" spinCount="100000" sheet="1" objects="1" scenarios="1" selectLockedCells="1"/>
  <mergeCells count="1">
    <mergeCell ref="B22:G22"/>
  </mergeCells>
  <phoneticPr fontId="6" type="noConversion"/>
  <conditionalFormatting sqref="B16 D16">
    <cfRule type="expression" dxfId="133" priority="1" stopIfTrue="1">
      <formula>$B$27=TRUE</formula>
    </cfRule>
  </conditionalFormatting>
  <conditionalFormatting sqref="F16">
    <cfRule type="expression" dxfId="132" priority="2" stopIfTrue="1">
      <formula>AND($B$27=TRUE,$F$16=$B$16*2+$D$16)</formula>
    </cfRule>
    <cfRule type="expression" dxfId="131" priority="3" stopIfTrue="1">
      <formula>AND($B$27=TRUE,$F$16&lt;&gt;$B$16*2+$D$16)</formula>
    </cfRule>
    <cfRule type="expression" dxfId="130" priority="4" stopIfTrue="1">
      <formula>$B$27=FALSE</formula>
    </cfRule>
  </conditionalFormatting>
  <conditionalFormatting sqref="B18:C18 B19:B21">
    <cfRule type="expression" dxfId="129" priority="5" stopIfTrue="1">
      <formula>AND($F$16&lt;&gt;$B$16*2+$D$16,$F$16&lt;&gt;"")</formula>
    </cfRule>
    <cfRule type="expression" dxfId="128" priority="6" stopIfTrue="1">
      <formula>$F$16=$B$16*2+$D$16</formula>
    </cfRule>
  </conditionalFormatting>
  <conditionalFormatting sqref="B22:G22">
    <cfRule type="expression" dxfId="127" priority="7" stopIfTrue="1">
      <formula>AND($F$16&lt;&gt;"",$B$27=TRUE)</formula>
    </cfRule>
  </conditionalFormatting>
  <conditionalFormatting sqref="B13">
    <cfRule type="expression" dxfId="126" priority="8" stopIfTrue="1">
      <formula>$B$27=TRUE</formula>
    </cfRule>
  </conditionalFormatting>
  <conditionalFormatting sqref="B14:B15">
    <cfRule type="expression" dxfId="125" priority="9" stopIfTrue="1">
      <formula>$B$27=TRUE</formula>
    </cfRule>
  </conditionalFormatting>
  <conditionalFormatting sqref="E16 C16">
    <cfRule type="expression" dxfId="124" priority="10" stopIfTrue="1">
      <formula>$B$27=TRUE</formula>
    </cfRule>
  </conditionalFormatting>
  <dataValidations count="1">
    <dataValidation type="whole" operator="greaterThan" allowBlank="1" showInputMessage="1" showErrorMessage="1" error="Type a NUMBER" sqref="F16 D7 B7">
      <formula1>-100</formula1>
    </dataValidation>
  </dataValidations>
  <pageMargins left="0.75" right="0.75" top="1" bottom="1" header="0.5" footer="0.5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Check Box 2">
              <controlPr defaultSize="0" autoFill="0" autoLine="0" autoPict="0">
                <anchor moveWithCells="1">
                  <from>
                    <xdr:col>7</xdr:col>
                    <xdr:colOff>400050</xdr:colOff>
                    <xdr:row>11</xdr:row>
                    <xdr:rowOff>57150</xdr:rowOff>
                  </from>
                  <to>
                    <xdr:col>9</xdr:col>
                    <xdr:colOff>171450</xdr:colOff>
                    <xdr:row>13</xdr:row>
                    <xdr:rowOff>101600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4"/>
    <pageSetUpPr autoPageBreaks="0"/>
  </sheetPr>
  <dimension ref="A1:M25"/>
  <sheetViews>
    <sheetView showGridLines="0" showRowColHeaders="0" workbookViewId="0"/>
  </sheetViews>
  <sheetFormatPr defaultRowHeight="15.5" x14ac:dyDescent="0.35"/>
  <cols>
    <col min="1" max="1" width="0.83203125" customWidth="1"/>
    <col min="2" max="2" width="5.08203125" customWidth="1"/>
    <col min="3" max="3" width="6.08203125" customWidth="1"/>
    <col min="4" max="4" width="5.08203125" customWidth="1"/>
    <col min="5" max="5" width="4.08203125" customWidth="1"/>
    <col min="6" max="6" width="5.08203125" customWidth="1"/>
    <col min="7" max="7" width="10.58203125" customWidth="1"/>
    <col min="8" max="8" width="8" customWidth="1"/>
    <col min="9" max="10" width="7.58203125" customWidth="1"/>
  </cols>
  <sheetData>
    <row r="1" spans="1:13" ht="23" x14ac:dyDescent="0.5">
      <c r="A1" s="6"/>
      <c r="B1" s="89" t="s">
        <v>10</v>
      </c>
      <c r="C1" s="90"/>
      <c r="D1" s="90"/>
      <c r="E1" s="90"/>
    </row>
    <row r="2" spans="1:13" ht="6" customHeight="1" x14ac:dyDescent="0.35"/>
    <row r="3" spans="1:13" ht="12.75" hidden="1" customHeight="1" x14ac:dyDescent="0.35">
      <c r="B3" s="2" t="s">
        <v>35</v>
      </c>
    </row>
    <row r="4" spans="1:13" ht="16.5" customHeight="1" x14ac:dyDescent="0.35">
      <c r="B4" s="2"/>
    </row>
    <row r="5" spans="1:13" ht="2.25" customHeight="1" x14ac:dyDescent="0.35">
      <c r="B5" s="2"/>
    </row>
    <row r="6" spans="1:13" ht="12.75" customHeight="1" x14ac:dyDescent="0.35">
      <c r="B6" s="22" t="s">
        <v>1</v>
      </c>
      <c r="D6" s="22" t="s">
        <v>2</v>
      </c>
      <c r="F6" s="27" t="s">
        <v>0</v>
      </c>
    </row>
    <row r="7" spans="1:13" ht="1.5" customHeight="1" x14ac:dyDescent="0.35"/>
    <row r="8" spans="1:13" ht="18" x14ac:dyDescent="0.4">
      <c r="B8" s="63">
        <v>1</v>
      </c>
      <c r="C8" s="107" t="s">
        <v>28</v>
      </c>
      <c r="D8" s="63">
        <v>1</v>
      </c>
      <c r="E8" s="106" t="s">
        <v>29</v>
      </c>
      <c r="F8" s="62">
        <f>IF(B25=TRUE,"Busy",2*B8*D8)</f>
        <v>2</v>
      </c>
    </row>
    <row r="9" spans="1:13" ht="7.5" customHeight="1" x14ac:dyDescent="0.35">
      <c r="B9" s="2"/>
    </row>
    <row r="10" spans="1:13" ht="15" customHeight="1" x14ac:dyDescent="0.35">
      <c r="B10" s="31" t="str">
        <f>IF(B17="üJ","","If you need help, first do Formula B, then come back here …")</f>
        <v>If you need help, first do Formula B, then come back here …</v>
      </c>
    </row>
    <row r="11" spans="1:13" ht="7.5" customHeight="1" x14ac:dyDescent="0.35">
      <c r="B11" s="2"/>
    </row>
    <row r="12" spans="1:13" ht="12" customHeight="1" x14ac:dyDescent="0.35">
      <c r="B12" s="2" t="s">
        <v>5</v>
      </c>
    </row>
    <row r="13" spans="1:13" ht="15" customHeight="1" x14ac:dyDescent="0.35">
      <c r="B13" s="5" t="str">
        <f>IF($B$25=FALSE,"I will check if you are right!",IF($F$15="","Let's check! Type my output in the blue box:",""))</f>
        <v>I will check if you are right!</v>
      </c>
    </row>
    <row r="14" spans="1:13" ht="2.25" customHeight="1" x14ac:dyDescent="0.35"/>
    <row r="15" spans="1:13" ht="18" x14ac:dyDescent="0.4">
      <c r="B15" s="64" t="str">
        <f>IF($B$25=FALSE,"",5)</f>
        <v/>
      </c>
      <c r="C15" s="109" t="s">
        <v>28</v>
      </c>
      <c r="D15" s="64" t="str">
        <f>IF($B$25=FALSE,"",8)</f>
        <v/>
      </c>
      <c r="E15" s="108" t="s">
        <v>29</v>
      </c>
      <c r="F15" s="65"/>
      <c r="G15" s="6"/>
      <c r="I15" s="40" t="str">
        <f>IF(B25=FALSE,"",IF(B17="üJ","","Uncheck to re-investigate"))</f>
        <v/>
      </c>
      <c r="M15" s="17"/>
    </row>
    <row r="16" spans="1:13" ht="3" customHeight="1" x14ac:dyDescent="0.35">
      <c r="F16" s="6"/>
    </row>
    <row r="17" spans="2:11" ht="15" customHeight="1" x14ac:dyDescent="0.35">
      <c r="B17" s="9" t="str">
        <f>IF(OR($B$25=FALSE,F15=""),"",IF($F$15=$B$15*2*$D$15,"üJ","ûL"))</f>
        <v/>
      </c>
      <c r="C17" s="8" t="str">
        <f>IF(OR($B$25=FALSE,F15=""),"",IF($F$15=$B$15*2*$D$15," That is my output also!"," My secret formula gives a different output!"))</f>
        <v/>
      </c>
      <c r="I17" s="1" t="s">
        <v>8</v>
      </c>
    </row>
    <row r="18" spans="2:11" ht="15" customHeight="1" x14ac:dyDescent="0.35">
      <c r="B18" s="4" t="str">
        <f>IF(OR($B$25=FALSE,F15=""),"",IF($F$15&lt;&gt;$B$15*2*$D$15,"           Try again! Or re-investigate ...","In words:  Multiply the two numbers, then multiply by 2"))</f>
        <v/>
      </c>
      <c r="I18" s="26"/>
      <c r="J18" s="26"/>
      <c r="K18" s="26"/>
    </row>
    <row r="19" spans="2:11" ht="16.5" customHeight="1" x14ac:dyDescent="0.35">
      <c r="B19" s="4" t="str">
        <f>IF(OR($B$25=FALSE,F15=""),"",IF($F$15&lt;&gt;$B$15*2*$D$15,"","In symbols: a Ψ b = 2 x a x b =  2x(axb) = (axb)x2 = 2ab"))</f>
        <v/>
      </c>
      <c r="I19" s="26"/>
      <c r="J19" s="26"/>
      <c r="K19" s="26"/>
    </row>
    <row r="20" spans="2:11" ht="16.5" customHeight="1" x14ac:dyDescent="0.35">
      <c r="B20" s="4" t="str">
        <f>IF($B$25=FALSE,"",IF($F$15&lt;&gt;$B$15*($D$15*2),"","Check that you understand!"))</f>
        <v/>
      </c>
      <c r="I20" s="26"/>
      <c r="J20" s="26"/>
      <c r="K20" s="26"/>
    </row>
    <row r="21" spans="2:11" ht="16.5" customHeight="1" x14ac:dyDescent="0.35">
      <c r="B21" s="129" t="str">
        <f>IF(OR($B$25=FALSE,F15=""),"",IF($F$15=$B$15*2*$D$15,"Excellent! Now go to Formula 3","If you need help, go to Formula B"))</f>
        <v/>
      </c>
      <c r="C21" s="129"/>
      <c r="D21" s="129"/>
      <c r="E21" s="129"/>
      <c r="F21" s="129"/>
      <c r="G21" s="129"/>
      <c r="I21" s="26"/>
      <c r="J21" s="26"/>
      <c r="K21" s="26"/>
    </row>
    <row r="22" spans="2:11" ht="15" customHeight="1" x14ac:dyDescent="0.35">
      <c r="I22" s="26"/>
      <c r="J22" s="26"/>
      <c r="K22" s="26"/>
    </row>
    <row r="25" spans="2:11" hidden="1" x14ac:dyDescent="0.35">
      <c r="B25" s="7" t="b">
        <v>0</v>
      </c>
    </row>
  </sheetData>
  <sheetProtection algorithmName="SHA-512" hashValue="hWAyOGflQ0PpxHJB6/SF6Xxa4MncFfdDv1cLMa2sW4sP8b6Ewia/BZGm51Eo9zW9NoE7/r/sSSE3g+x7599/WA==" saltValue="g/2K2xOnV4I9wbCJJW+kPA==" spinCount="100000" sheet="1" objects="1" scenarios="1" selectLockedCells="1"/>
  <mergeCells count="1">
    <mergeCell ref="B21:G21"/>
  </mergeCells>
  <phoneticPr fontId="6" type="noConversion"/>
  <conditionalFormatting sqref="B15 D15">
    <cfRule type="expression" dxfId="123" priority="1" stopIfTrue="1">
      <formula>$B$25=TRUE</formula>
    </cfRule>
  </conditionalFormatting>
  <conditionalFormatting sqref="B17:C17 B18:B19">
    <cfRule type="expression" dxfId="122" priority="2" stopIfTrue="1">
      <formula>AND($F$15&lt;&gt;$B$15*2*$D$15,$F$15&lt;&gt;"")</formula>
    </cfRule>
    <cfRule type="expression" dxfId="121" priority="3" stopIfTrue="1">
      <formula>$F$15=$B$15*2*$D$15</formula>
    </cfRule>
  </conditionalFormatting>
  <conditionalFormatting sqref="F15">
    <cfRule type="expression" dxfId="120" priority="4" stopIfTrue="1">
      <formula>AND($B$25=TRUE,$F$15=$B$15*$D$15*2)</formula>
    </cfRule>
    <cfRule type="expression" dxfId="119" priority="5" stopIfTrue="1">
      <formula>AND($B$25=TRUE,$F$15&lt;&gt;$B$15*$D$15*2)</formula>
    </cfRule>
    <cfRule type="expression" dxfId="118" priority="6" stopIfTrue="1">
      <formula>$B$25=FALSE</formula>
    </cfRule>
  </conditionalFormatting>
  <conditionalFormatting sqref="B20">
    <cfRule type="expression" dxfId="117" priority="7" stopIfTrue="1">
      <formula>$B$17="üJ"</formula>
    </cfRule>
    <cfRule type="expression" dxfId="116" priority="8" stopIfTrue="1">
      <formula>$B$17="ûL"</formula>
    </cfRule>
  </conditionalFormatting>
  <conditionalFormatting sqref="B21:G21">
    <cfRule type="expression" dxfId="115" priority="9" stopIfTrue="1">
      <formula>AND($F$15&lt;&gt;"",$B$25=TRUE)</formula>
    </cfRule>
  </conditionalFormatting>
  <conditionalFormatting sqref="B12">
    <cfRule type="expression" dxfId="114" priority="10" stopIfTrue="1">
      <formula>$B$25=TRUE</formula>
    </cfRule>
  </conditionalFormatting>
  <conditionalFormatting sqref="B13">
    <cfRule type="expression" dxfId="113" priority="11" stopIfTrue="1">
      <formula>$B$25=TRUE</formula>
    </cfRule>
  </conditionalFormatting>
  <conditionalFormatting sqref="C15 E15">
    <cfRule type="expression" dxfId="112" priority="12" stopIfTrue="1">
      <formula>$B$25=TRUE</formula>
    </cfRule>
  </conditionalFormatting>
  <dataValidations count="1">
    <dataValidation type="decimal" operator="greaterThan" allowBlank="1" showInputMessage="1" showErrorMessage="1" error="Type a NUMBER" sqref="F15 B8 D8">
      <formula1>-100</formula1>
    </dataValidation>
  </dataValidations>
  <pageMargins left="0.75" right="0.75" top="1" bottom="1" header="0.5" footer="0.5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412750</xdr:colOff>
                    <xdr:row>11</xdr:row>
                    <xdr:rowOff>95250</xdr:rowOff>
                  </from>
                  <to>
                    <xdr:col>9</xdr:col>
                    <xdr:colOff>152400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  <pageSetUpPr autoPageBreaks="0"/>
  </sheetPr>
  <dimension ref="A1:K24"/>
  <sheetViews>
    <sheetView showGridLines="0" showRowColHeaders="0" workbookViewId="0"/>
  </sheetViews>
  <sheetFormatPr defaultRowHeight="15.5" x14ac:dyDescent="0.35"/>
  <cols>
    <col min="1" max="1" width="0.83203125" customWidth="1"/>
    <col min="2" max="2" width="5.08203125" customWidth="1"/>
    <col min="3" max="3" width="6.58203125" customWidth="1"/>
    <col min="4" max="4" width="5.08203125" customWidth="1"/>
    <col min="5" max="5" width="4.58203125" customWidth="1"/>
    <col min="6" max="6" width="5.08203125" customWidth="1"/>
    <col min="7" max="7" width="10.58203125" customWidth="1"/>
    <col min="8" max="10" width="7.58203125" customWidth="1"/>
  </cols>
  <sheetData>
    <row r="1" spans="1:11" ht="23" x14ac:dyDescent="0.5">
      <c r="A1" s="126"/>
      <c r="B1" s="87" t="s">
        <v>13</v>
      </c>
      <c r="C1" s="86"/>
      <c r="D1" s="86"/>
      <c r="E1" s="86"/>
    </row>
    <row r="2" spans="1:11" ht="6" customHeight="1" x14ac:dyDescent="0.35"/>
    <row r="3" spans="1:11" ht="8.25" customHeight="1" x14ac:dyDescent="0.35">
      <c r="B3" s="35" t="s">
        <v>26</v>
      </c>
    </row>
    <row r="4" spans="1:11" ht="12.75" customHeight="1" x14ac:dyDescent="0.35">
      <c r="B4" s="22" t="s">
        <v>1</v>
      </c>
      <c r="D4" s="22" t="s">
        <v>2</v>
      </c>
      <c r="F4" s="27" t="s">
        <v>0</v>
      </c>
    </row>
    <row r="5" spans="1:11" ht="1.5" customHeight="1" x14ac:dyDescent="0.35"/>
    <row r="6" spans="1:11" ht="18" x14ac:dyDescent="0.4">
      <c r="B6" s="53">
        <v>1</v>
      </c>
      <c r="C6" s="107" t="s">
        <v>28</v>
      </c>
      <c r="D6" s="53">
        <v>1</v>
      </c>
      <c r="E6" s="106" t="s">
        <v>29</v>
      </c>
      <c r="F6" s="57">
        <f>IF(B24=TRUE,"Busy",($B$6+$D$6)*2)</f>
        <v>4</v>
      </c>
    </row>
    <row r="7" spans="1:11" ht="7.5" customHeight="1" x14ac:dyDescent="0.35">
      <c r="B7" s="2"/>
    </row>
    <row r="8" spans="1:11" ht="15" customHeight="1" x14ac:dyDescent="0.35">
      <c r="B8" s="32" t="str">
        <f>IF(B14="üJ","","If you need help, first do Formula C, then come back here …")</f>
        <v>If you need help, first do Formula C, then come back here …</v>
      </c>
    </row>
    <row r="9" spans="1:11" ht="8.25" customHeight="1" x14ac:dyDescent="0.35">
      <c r="B9" s="2"/>
    </row>
    <row r="10" spans="1:11" ht="12" customHeight="1" x14ac:dyDescent="0.35">
      <c r="B10" s="2" t="s">
        <v>5</v>
      </c>
    </row>
    <row r="11" spans="1:11" ht="15" customHeight="1" x14ac:dyDescent="0.35">
      <c r="B11" s="5" t="str">
        <f>IF($B$24=FALSE,"I will check if you are right!",IF($F$13="","Let's check! Type my output in the blue box:",""))</f>
        <v>I will check if you are right!</v>
      </c>
    </row>
    <row r="12" spans="1:11" ht="2.25" customHeight="1" x14ac:dyDescent="0.35"/>
    <row r="13" spans="1:11" ht="18" x14ac:dyDescent="0.4">
      <c r="B13" s="59" t="str">
        <f>IF($B$24=FALSE,"",18)</f>
        <v/>
      </c>
      <c r="C13" s="109" t="s">
        <v>28</v>
      </c>
      <c r="D13" s="59" t="str">
        <f>IF($B$24=FALSE,"",13)</f>
        <v/>
      </c>
      <c r="E13" s="108" t="s">
        <v>29</v>
      </c>
      <c r="F13" s="58"/>
      <c r="G13" s="6"/>
      <c r="I13" s="135" t="str">
        <f>IF(B24=FALSE,"",IF(B14="üJ","","Uncheck to re-investigate"))</f>
        <v/>
      </c>
    </row>
    <row r="14" spans="1:11" ht="17.25" customHeight="1" x14ac:dyDescent="0.35">
      <c r="B14" s="9" t="str">
        <f>IF(OR($B$24=FALSE,F13=""),"",IF($F$13=(B13+D13)*2,"üJ","ûL"))</f>
        <v/>
      </c>
      <c r="C14" s="10" t="str">
        <f>IF(OR($B$24=FALSE,$F$13=""),"",IF($F$13=($B$13+$D$13)*2," That is my output also!"," My secret formula gives a different output!"))</f>
        <v/>
      </c>
      <c r="I14" s="39" t="s">
        <v>8</v>
      </c>
    </row>
    <row r="15" spans="1:11" ht="15.75" customHeight="1" x14ac:dyDescent="0.35">
      <c r="B15" s="4" t="str">
        <f>IF(OR($B$24=FALSE,F13=""),"",IF($F$13&lt;&gt;($B$13+$D$13)*2,"           Try again!  Or re-investigate ...","In words:  Add the two numbers, then multiply by 2"))</f>
        <v/>
      </c>
      <c r="I15" s="26"/>
      <c r="J15" s="26"/>
      <c r="K15" s="26"/>
    </row>
    <row r="16" spans="1:11" ht="16.5" customHeight="1" x14ac:dyDescent="0.35">
      <c r="B16" s="4" t="str">
        <f>IF(OR($B$24=FALSE,F13=""),"",IF($F$13&lt;&gt;($B$13+$D$13)*2,"","In symbols: a Ψ b = (a+b) x 2  = 2 x (a+b) = 2a + 2b"))</f>
        <v/>
      </c>
      <c r="I16" s="26"/>
      <c r="J16" s="26"/>
      <c r="K16" s="26"/>
    </row>
    <row r="17" spans="2:11" ht="16.5" customHeight="1" x14ac:dyDescent="0.35">
      <c r="B17" s="4" t="str">
        <f>IF($B$24=FALSE,"",IF($F$13&lt;&gt;($B$13+$D$13)*2,"","Check that you understand!"))</f>
        <v/>
      </c>
      <c r="I17" s="26"/>
      <c r="J17" s="26"/>
      <c r="K17" s="26"/>
    </row>
    <row r="18" spans="2:11" ht="17.25" customHeight="1" x14ac:dyDescent="0.35">
      <c r="B18" s="129" t="str">
        <f>IF(OR($B$24=FALSE,F13=""),"",IF($F$13=($B$13+$D$13)*2,"Excellent! Now go to Formula 4","If you need help, go to Formula C"))</f>
        <v/>
      </c>
      <c r="C18" s="129"/>
      <c r="D18" s="129"/>
      <c r="E18" s="129"/>
      <c r="F18" s="129"/>
      <c r="G18" s="129"/>
      <c r="I18" s="26"/>
      <c r="J18" s="26"/>
      <c r="K18" s="26"/>
    </row>
    <row r="19" spans="2:11" ht="15.75" customHeight="1" x14ac:dyDescent="0.35">
      <c r="I19" s="26"/>
      <c r="J19" s="26"/>
      <c r="K19" s="26"/>
    </row>
    <row r="24" spans="2:11" hidden="1" x14ac:dyDescent="0.35">
      <c r="B24" s="7" t="b">
        <v>0</v>
      </c>
    </row>
  </sheetData>
  <sheetProtection algorithmName="SHA-512" hashValue="e5EmxWKnrnBtuWVX9BlckZM1xHUbcL5RRV3VFP+LJE1GR/QgtlNx4a7wdnjoy12FqdWP2pJ0ME74fXUlbLdCDg==" saltValue="fckZm1EB26kpl3+ILnhNXw==" spinCount="100000" sheet="1" objects="1" scenarios="1" selectLockedCells="1"/>
  <mergeCells count="1">
    <mergeCell ref="B18:G18"/>
  </mergeCells>
  <phoneticPr fontId="6" type="noConversion"/>
  <conditionalFormatting sqref="B14">
    <cfRule type="expression" dxfId="111" priority="1" stopIfTrue="1">
      <formula>AND($F$13&lt;&gt;(B13+D13)*2,$F$13&lt;&gt;"")</formula>
    </cfRule>
    <cfRule type="expression" dxfId="110" priority="2" stopIfTrue="1">
      <formula>$F$13=(B13+D13)*2</formula>
    </cfRule>
  </conditionalFormatting>
  <conditionalFormatting sqref="C14">
    <cfRule type="expression" dxfId="109" priority="3" stopIfTrue="1">
      <formula>AND($F$13&lt;&gt;(B13+D13)*2,$F$13&lt;&gt;"")</formula>
    </cfRule>
    <cfRule type="expression" dxfId="108" priority="4" stopIfTrue="1">
      <formula>$F$13=(B13+D13)*2</formula>
    </cfRule>
  </conditionalFormatting>
  <conditionalFormatting sqref="B15:B17">
    <cfRule type="expression" dxfId="107" priority="5" stopIfTrue="1">
      <formula>AND($F$13&lt;&gt;($B$13+$D$13)*2,$F$13&lt;&gt;"")</formula>
    </cfRule>
    <cfRule type="expression" dxfId="106" priority="6" stopIfTrue="1">
      <formula>$F$13=($B$13+$D$13)*2</formula>
    </cfRule>
  </conditionalFormatting>
  <conditionalFormatting sqref="B18:G18">
    <cfRule type="expression" dxfId="105" priority="7" stopIfTrue="1">
      <formula>AND($F$13&lt;&gt;"",$B$24=TRUE)</formula>
    </cfRule>
  </conditionalFormatting>
  <conditionalFormatting sqref="F13">
    <cfRule type="expression" dxfId="104" priority="9" stopIfTrue="1">
      <formula>AND($B$24=TRUE,$F$13=($B$13+$D$13)*2)</formula>
    </cfRule>
    <cfRule type="expression" dxfId="103" priority="10" stopIfTrue="1">
      <formula>AND($B$24=TRUE,$F$13&lt;&gt;($B$13-$D$13)*2)</formula>
    </cfRule>
    <cfRule type="expression" dxfId="102" priority="11" stopIfTrue="1">
      <formula>$B$24=FALSE</formula>
    </cfRule>
  </conditionalFormatting>
  <conditionalFormatting sqref="B10">
    <cfRule type="expression" dxfId="101" priority="12" stopIfTrue="1">
      <formula>$B$24=TRUE</formula>
    </cfRule>
  </conditionalFormatting>
  <conditionalFormatting sqref="B11">
    <cfRule type="expression" dxfId="100" priority="13" stopIfTrue="1">
      <formula>$B$24=TRUE</formula>
    </cfRule>
  </conditionalFormatting>
  <conditionalFormatting sqref="C13 E13">
    <cfRule type="expression" dxfId="99" priority="14" stopIfTrue="1">
      <formula>$B$24=TRUE</formula>
    </cfRule>
  </conditionalFormatting>
  <dataValidations count="1">
    <dataValidation type="decimal" operator="greaterThan" allowBlank="1" showErrorMessage="1" error="Type a NUMBER" sqref="F13 B6 D6">
      <formula1>-100</formula1>
    </dataValidation>
  </dataValidations>
  <pageMargins left="0.75" right="0.75" top="1" bottom="1" header="0.5" footer="0.5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7</xdr:col>
                    <xdr:colOff>400050</xdr:colOff>
                    <xdr:row>8</xdr:row>
                    <xdr:rowOff>69850</xdr:rowOff>
                  </from>
                  <to>
                    <xdr:col>9</xdr:col>
                    <xdr:colOff>171450</xdr:colOff>
                    <xdr:row>10</xdr:row>
                    <xdr:rowOff>107950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  <pageSetUpPr autoPageBreaks="0"/>
  </sheetPr>
  <dimension ref="A1:J28"/>
  <sheetViews>
    <sheetView showGridLines="0" showRowColHeaders="0" workbookViewId="0"/>
  </sheetViews>
  <sheetFormatPr defaultColWidth="9" defaultRowHeight="15.5" x14ac:dyDescent="0.35"/>
  <cols>
    <col min="1" max="1" width="0.83203125" style="68" customWidth="1"/>
    <col min="2" max="2" width="5.08203125" style="68" customWidth="1"/>
    <col min="3" max="3" width="6.58203125" style="68" customWidth="1"/>
    <col min="4" max="4" width="5.08203125" style="68" customWidth="1"/>
    <col min="5" max="5" width="4.58203125" style="68" customWidth="1"/>
    <col min="6" max="6" width="5.08203125" style="68" customWidth="1"/>
    <col min="7" max="7" width="15.58203125" style="68" customWidth="1"/>
    <col min="8" max="10" width="7.58203125" style="68" customWidth="1"/>
    <col min="11" max="16384" width="9" style="68"/>
  </cols>
  <sheetData>
    <row r="1" spans="1:10" ht="20.5" x14ac:dyDescent="0.45">
      <c r="A1" s="93"/>
      <c r="B1" s="98" t="s">
        <v>12</v>
      </c>
      <c r="C1" s="99"/>
      <c r="D1" s="99"/>
      <c r="E1" s="99"/>
    </row>
    <row r="2" spans="1:10" ht="6" customHeight="1" x14ac:dyDescent="0.35"/>
    <row r="3" spans="1:10" ht="12.75" hidden="1" customHeight="1" x14ac:dyDescent="0.35">
      <c r="B3" s="84" t="s">
        <v>27</v>
      </c>
    </row>
    <row r="4" spans="1:10" ht="13.5" customHeight="1" x14ac:dyDescent="0.35">
      <c r="B4" s="69" t="s">
        <v>1</v>
      </c>
      <c r="D4" s="69" t="s">
        <v>2</v>
      </c>
      <c r="F4" s="70" t="s">
        <v>0</v>
      </c>
    </row>
    <row r="5" spans="1:10" ht="1.5" customHeight="1" x14ac:dyDescent="0.35"/>
    <row r="6" spans="1:10" ht="18" x14ac:dyDescent="0.4">
      <c r="B6" s="53">
        <v>1</v>
      </c>
      <c r="C6" s="111" t="s">
        <v>28</v>
      </c>
      <c r="D6" s="53">
        <v>1</v>
      </c>
      <c r="E6" s="113" t="s">
        <v>29</v>
      </c>
      <c r="F6" s="71">
        <f>IF(B28=TRUE,"Busy",($B$6-$D$6)*2)</f>
        <v>0</v>
      </c>
    </row>
    <row r="7" spans="1:10" ht="7" customHeight="1" x14ac:dyDescent="0.35"/>
    <row r="8" spans="1:10" ht="15" customHeight="1" x14ac:dyDescent="0.35">
      <c r="B8" s="72" t="str">
        <f>IF(B15="üJ","","If you need help, first do Formula D, then come back here …")</f>
        <v>If you need help, first do Formula D, then come back here …</v>
      </c>
    </row>
    <row r="9" spans="1:10" ht="6" customHeight="1" x14ac:dyDescent="0.35">
      <c r="B9" s="73"/>
    </row>
    <row r="10" spans="1:10" ht="12" customHeight="1" x14ac:dyDescent="0.35">
      <c r="B10" s="73" t="s">
        <v>5</v>
      </c>
    </row>
    <row r="11" spans="1:10" ht="15" customHeight="1" x14ac:dyDescent="0.35">
      <c r="B11" s="74" t="str">
        <f>IF(B28=FALSE,"I will check if you are right!",IF($F$13="","Let's check! Type my output in the blue box:",""))</f>
        <v>I will check if you are right!</v>
      </c>
    </row>
    <row r="12" spans="1:10" ht="2.25" customHeight="1" x14ac:dyDescent="0.35"/>
    <row r="13" spans="1:10" ht="18" x14ac:dyDescent="0.4">
      <c r="B13" s="75" t="str">
        <f>IF($B$28=FALSE,"",16)</f>
        <v/>
      </c>
      <c r="C13" s="115" t="s">
        <v>28</v>
      </c>
      <c r="D13" s="75" t="str">
        <f>IF($B$28=FALSE,"",12)</f>
        <v/>
      </c>
      <c r="E13" s="114" t="s">
        <v>29</v>
      </c>
      <c r="F13" s="76"/>
      <c r="G13" s="77"/>
      <c r="I13" s="85" t="str">
        <f>IF(B28=FALSE,"",IF(B15="üJ","","Uncheck to re-investigate"))</f>
        <v/>
      </c>
    </row>
    <row r="14" spans="1:10" ht="3" customHeight="1" x14ac:dyDescent="0.35"/>
    <row r="15" spans="1:10" ht="15" customHeight="1" x14ac:dyDescent="0.35">
      <c r="B15" s="78" t="str">
        <f>IF(OR($B$28=FALSE,F13=""),"",IF($F$13=(B13-D13)*2,"üJ","ûL"))</f>
        <v/>
      </c>
      <c r="C15" s="79" t="str">
        <f>IF(OR($B$28=FALSE,$F$13=""),"",IF($F$13=($B$13-$D$13)*2," That is my output also!"," My secret formula gives a different output!"))</f>
        <v/>
      </c>
      <c r="H15" s="80" t="s">
        <v>8</v>
      </c>
    </row>
    <row r="16" spans="1:10" ht="15" customHeight="1" x14ac:dyDescent="0.35">
      <c r="B16" s="79" t="str">
        <f>IF(OR($B$28=FALSE,F13=""),"",IF($F$13&lt;&gt;($B$13-$D$13)*2,"            Try again!  Or re-investigate ...","In words:  The First minus the second, times 2"))</f>
        <v/>
      </c>
      <c r="C16" s="79"/>
      <c r="H16" s="81"/>
      <c r="I16" s="81"/>
      <c r="J16" s="81"/>
    </row>
    <row r="17" spans="2:10" ht="15" customHeight="1" x14ac:dyDescent="0.35">
      <c r="B17" s="79" t="str">
        <f>IF(OR($B$28=FALSE,F13=""),"",IF($F$13&lt;&gt;($B$13-$D$13)*2,"","In symbols: a Ψ b = (a - b) x 2  =  2 x (a - b) = 2a - 2b"))</f>
        <v/>
      </c>
      <c r="H17" s="81"/>
      <c r="I17" s="81"/>
      <c r="J17" s="81"/>
    </row>
    <row r="18" spans="2:10" ht="15" customHeight="1" x14ac:dyDescent="0.35">
      <c r="B18" s="82" t="str">
        <f>IF($B$28=FALSE,"",IF($F$13&lt;&gt;($B$13-$D$13)*2,"","Check that you understand!"))</f>
        <v/>
      </c>
      <c r="H18" s="81"/>
      <c r="I18" s="81"/>
      <c r="J18" s="81"/>
    </row>
    <row r="19" spans="2:10" ht="16.5" x14ac:dyDescent="0.35">
      <c r="B19" s="130" t="str">
        <f>IF(OR($B$28=FALSE,F13=""),"",IF($F$13=($B$13-$D$13)*2,"Excellent! Now go to Formula 5","If you need help, go to Formula D"))</f>
        <v/>
      </c>
      <c r="C19" s="130"/>
      <c r="D19" s="130"/>
      <c r="E19" s="130"/>
      <c r="F19" s="130"/>
      <c r="G19" s="130"/>
      <c r="H19" s="81"/>
      <c r="I19" s="81"/>
      <c r="J19" s="81"/>
    </row>
    <row r="20" spans="2:10" x14ac:dyDescent="0.35">
      <c r="H20" s="81"/>
      <c r="I20" s="81"/>
      <c r="J20" s="81"/>
    </row>
    <row r="28" spans="2:10" hidden="1" x14ac:dyDescent="0.35">
      <c r="B28" s="83" t="b">
        <v>0</v>
      </c>
    </row>
  </sheetData>
  <sheetProtection algorithmName="SHA-512" hashValue="6JEIggEGPhvZTU1og1PkB7Pv+VY0RU723FDjW5odnF1awwP1fdGyDEim5Ra11bUWMXxuqXRiDgGYGhI/v1kF/Q==" saltValue="Tn6PbNXOI104aLUYHmzCkQ==" spinCount="100000" sheet="1" objects="1" scenarios="1" selectLockedCells="1"/>
  <mergeCells count="1">
    <mergeCell ref="B19:G19"/>
  </mergeCells>
  <phoneticPr fontId="6" type="noConversion"/>
  <conditionalFormatting sqref="B15">
    <cfRule type="expression" dxfId="98" priority="1" stopIfTrue="1">
      <formula>AND($F$13&lt;&gt;(B13-D13)*2,$F$13&lt;&gt;"")</formula>
    </cfRule>
    <cfRule type="expression" dxfId="97" priority="2" stopIfTrue="1">
      <formula>$F$13=(B13-D13)*2</formula>
    </cfRule>
  </conditionalFormatting>
  <conditionalFormatting sqref="C15:C16 B16:B17">
    <cfRule type="expression" dxfId="96" priority="4" stopIfTrue="1">
      <formula>AND($F$13&lt;&gt;($B$13-$D$13)*2,$F$13&lt;&gt;"")</formula>
    </cfRule>
    <cfRule type="expression" dxfId="95" priority="5" stopIfTrue="1">
      <formula>$F$13=($B$13-$D$13)*2</formula>
    </cfRule>
  </conditionalFormatting>
  <conditionalFormatting sqref="B19:G19">
    <cfRule type="expression" dxfId="94" priority="6" stopIfTrue="1">
      <formula>AND($F$13&lt;&gt;"",$B$28=TRUE)</formula>
    </cfRule>
  </conditionalFormatting>
  <conditionalFormatting sqref="B11">
    <cfRule type="expression" dxfId="93" priority="7" stopIfTrue="1">
      <formula>$B$28=TRUE</formula>
    </cfRule>
  </conditionalFormatting>
  <conditionalFormatting sqref="B10">
    <cfRule type="expression" dxfId="92" priority="8" stopIfTrue="1">
      <formula>$B$28=TRUE</formula>
    </cfRule>
  </conditionalFormatting>
  <conditionalFormatting sqref="F13">
    <cfRule type="expression" dxfId="91" priority="9" stopIfTrue="1">
      <formula>AND($B$28=TRUE,$F$13=($B$13-$D$13)*2)</formula>
    </cfRule>
    <cfRule type="expression" dxfId="90" priority="10" stopIfTrue="1">
      <formula>AND($B$28=TRUE,$F$13&lt;&gt;($B$13-$D$13)*2)</formula>
    </cfRule>
    <cfRule type="expression" dxfId="89" priority="11" stopIfTrue="1">
      <formula>$B$28=FALSE</formula>
    </cfRule>
  </conditionalFormatting>
  <conditionalFormatting sqref="C13 E13">
    <cfRule type="expression" dxfId="88" priority="12" stopIfTrue="1">
      <formula>$B$28=TRUE</formula>
    </cfRule>
  </conditionalFormatting>
  <dataValidations count="1">
    <dataValidation type="decimal" operator="greaterThan" allowBlank="1" showInputMessage="1" showErrorMessage="1" error="Type a NUMBER" sqref="F13 D6 B6">
      <formula1>-100</formula1>
    </dataValidation>
  </dataValidations>
  <pageMargins left="0.75" right="0.75" top="1" bottom="1" header="0.5" footer="0.5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>
                <anchor moveWithCells="1">
                  <from>
                    <xdr:col>7</xdr:col>
                    <xdr:colOff>12700</xdr:colOff>
                    <xdr:row>9</xdr:row>
                    <xdr:rowOff>12700</xdr:rowOff>
                  </from>
                  <to>
                    <xdr:col>8</xdr:col>
                    <xdr:colOff>361950</xdr:colOff>
                    <xdr:row>10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1"/>
    <pageSetUpPr autoPageBreaks="0"/>
  </sheetPr>
  <dimension ref="A1:K26"/>
  <sheetViews>
    <sheetView showGridLines="0" showRowColHeaders="0" workbookViewId="0"/>
  </sheetViews>
  <sheetFormatPr defaultColWidth="9" defaultRowHeight="15.5" x14ac:dyDescent="0.35"/>
  <cols>
    <col min="1" max="1" width="0.83203125" style="41" customWidth="1"/>
    <col min="2" max="2" width="5.08203125" style="41" customWidth="1"/>
    <col min="3" max="3" width="6.58203125" style="41" customWidth="1"/>
    <col min="4" max="4" width="5.08203125" style="41" customWidth="1"/>
    <col min="5" max="5" width="4.58203125" style="41" customWidth="1"/>
    <col min="6" max="6" width="5.08203125" style="41" customWidth="1"/>
    <col min="7" max="7" width="10.58203125" style="41" customWidth="1"/>
    <col min="8" max="8" width="5" style="41" customWidth="1"/>
    <col min="9" max="10" width="7.58203125" style="41" customWidth="1"/>
    <col min="11" max="11" width="7.33203125" style="41" customWidth="1"/>
    <col min="12" max="16384" width="9" style="41"/>
  </cols>
  <sheetData>
    <row r="1" spans="1:11" ht="20.5" x14ac:dyDescent="0.45">
      <c r="A1" s="92"/>
      <c r="B1" s="100" t="s">
        <v>11</v>
      </c>
      <c r="C1" s="101"/>
      <c r="D1" s="101"/>
      <c r="E1" s="101"/>
    </row>
    <row r="2" spans="1:11" ht="6" customHeight="1" x14ac:dyDescent="0.35"/>
    <row r="3" spans="1:11" ht="12.75" hidden="1" customHeight="1" x14ac:dyDescent="0.35">
      <c r="B3" s="52" t="s">
        <v>27</v>
      </c>
    </row>
    <row r="4" spans="1:11" ht="15" customHeight="1" x14ac:dyDescent="0.35">
      <c r="B4" s="42" t="s">
        <v>1</v>
      </c>
      <c r="D4" s="42" t="s">
        <v>2</v>
      </c>
      <c r="F4" s="43" t="s">
        <v>0</v>
      </c>
    </row>
    <row r="5" spans="1:11" ht="1.5" customHeight="1" x14ac:dyDescent="0.35"/>
    <row r="6" spans="1:11" ht="18.75" customHeight="1" x14ac:dyDescent="0.4">
      <c r="B6" s="53">
        <v>2</v>
      </c>
      <c r="C6" s="110" t="s">
        <v>28</v>
      </c>
      <c r="D6" s="53">
        <v>1</v>
      </c>
      <c r="E6" s="112" t="s">
        <v>29</v>
      </c>
      <c r="F6" s="54">
        <f>IF(B26=TRUE,"Busy",($B$6-2*$D$6))</f>
        <v>0</v>
      </c>
    </row>
    <row r="7" spans="1:11" ht="21" customHeight="1" x14ac:dyDescent="0.35">
      <c r="B7" s="44" t="s">
        <v>5</v>
      </c>
      <c r="J7" s="67" t="str">
        <f>IF(B26=FALSE,"",IF(B12="üJ","","Uncheck to re-investigate"))</f>
        <v/>
      </c>
    </row>
    <row r="8" spans="1:11" ht="15" customHeight="1" x14ac:dyDescent="0.35">
      <c r="B8" s="66" t="str">
        <f>IF($B$26=FALSE,"I will check if you are right!",IF($F$10="","Let's check! Type my output in the blue box:",""))</f>
        <v>I will check if you are right!</v>
      </c>
    </row>
    <row r="9" spans="1:11" ht="3" customHeight="1" x14ac:dyDescent="0.35"/>
    <row r="10" spans="1:11" ht="18.75" customHeight="1" x14ac:dyDescent="0.35">
      <c r="B10" s="55" t="str">
        <f>IF($B$26=FALSE,"",19)</f>
        <v/>
      </c>
      <c r="C10" s="116" t="s">
        <v>28</v>
      </c>
      <c r="D10" s="55" t="str">
        <f>IF($B$26=FALSE,"",5)</f>
        <v/>
      </c>
      <c r="E10" s="117" t="s">
        <v>29</v>
      </c>
      <c r="F10" s="56"/>
      <c r="G10" s="45"/>
      <c r="I10" s="44" t="s">
        <v>8</v>
      </c>
    </row>
    <row r="11" spans="1:11" ht="3" customHeight="1" x14ac:dyDescent="0.35"/>
    <row r="12" spans="1:11" ht="15" customHeight="1" x14ac:dyDescent="0.35">
      <c r="B12" s="46" t="str">
        <f>IF(OR($B$26=FALSE,F10=""),"",IF($F$10=(B10-2*D10),"üJ","ûL"))</f>
        <v/>
      </c>
      <c r="C12" s="47" t="str">
        <f>IF(OR($B$26=FALSE,F10=""),"",IF($F$10=(B10-2*D10)," That is my output also!"," My secret formula gives a different output!"))</f>
        <v/>
      </c>
      <c r="I12" s="26"/>
      <c r="J12" s="26"/>
      <c r="K12" s="26"/>
    </row>
    <row r="13" spans="1:11" ht="14.25" customHeight="1" x14ac:dyDescent="0.35">
      <c r="B13" s="48" t="str">
        <f>IF(OR($B$26=FALSE,F10=""),"",IF($F$10&lt;&gt;(B10-2*D10),"Try again!  Or re-investigate ...","The First number subtract  twice the Second number"))</f>
        <v/>
      </c>
      <c r="I13" s="26"/>
      <c r="J13" s="26"/>
      <c r="K13" s="26"/>
    </row>
    <row r="14" spans="1:11" ht="12.75" customHeight="1" x14ac:dyDescent="0.35">
      <c r="B14" s="48" t="str">
        <f>IF(OR($B$26=FALSE,F10=""),"",IF($F$10&lt;&gt;(B10-2*D10),"","In symbols: a Ψ b = a - 2xb = a - 2b. Check it!"))</f>
        <v/>
      </c>
      <c r="I14" s="26"/>
      <c r="J14" s="26"/>
      <c r="K14" s="26"/>
    </row>
    <row r="15" spans="1:11" ht="12.75" customHeight="1" x14ac:dyDescent="0.35">
      <c r="I15" s="26"/>
      <c r="J15" s="26"/>
      <c r="K15" s="26"/>
    </row>
    <row r="16" spans="1:11" ht="12.75" customHeight="1" x14ac:dyDescent="0.35">
      <c r="B16" s="50" t="str">
        <f>IF($B$26=FALSE,"","If a = "&amp;B10&amp;" and b = "&amp;D10&amp;":  "&amp;B10&amp;" - 2x"&amp;D10&amp;" = "&amp;B10&amp;" - "&amp;2*D10&amp;" = "&amp;B10-2*D10)</f>
        <v/>
      </c>
      <c r="H16" s="49"/>
      <c r="I16" s="26"/>
      <c r="J16" s="26"/>
      <c r="K16" s="26"/>
    </row>
    <row r="17" spans="2:7" x14ac:dyDescent="0.35">
      <c r="B17" s="50" t="str">
        <f>IF($B$26=FALSE,"","If a = 5 and b = 3:  5 - 2x3 = 5 - 6 = -1")</f>
        <v/>
      </c>
    </row>
    <row r="18" spans="2:7" x14ac:dyDescent="0.35">
      <c r="B18" s="50" t="str">
        <f>IF($B$26=FALSE,"","If a = 10 and b = 3:  10 - 2x3 = 10 - 6 = 4")</f>
        <v/>
      </c>
    </row>
    <row r="20" spans="2:7" ht="18" customHeight="1" x14ac:dyDescent="0.35">
      <c r="B20" s="131" t="str">
        <f>IF($B$26=FALSE,"",IF(F10&lt;&gt;B10-2*D10,"","Congratulations! You have finished the activity!"))</f>
        <v/>
      </c>
      <c r="C20" s="131"/>
      <c r="D20" s="131"/>
      <c r="E20" s="131"/>
      <c r="F20" s="131"/>
      <c r="G20" s="132"/>
    </row>
    <row r="26" spans="2:7" hidden="1" x14ac:dyDescent="0.35">
      <c r="B26" s="51" t="b">
        <v>0</v>
      </c>
    </row>
  </sheetData>
  <sheetProtection algorithmName="SHA-512" hashValue="XljAXd46WWkzLC32NTm+1oSgTlpcyeqgKVUDg6FCc+zUgFdUSxv3rFXkSN3/rrn8YjEL4ZVxpqRLUFgVzMY8mg==" saltValue="WFauH9mAKBdQQksmhqCFKA==" spinCount="100000" sheet="1" objects="1" scenarios="1" selectLockedCells="1"/>
  <mergeCells count="1">
    <mergeCell ref="B20:G20"/>
  </mergeCells>
  <phoneticPr fontId="6" type="noConversion"/>
  <conditionalFormatting sqref="B12">
    <cfRule type="expression" dxfId="87" priority="1" stopIfTrue="1">
      <formula>AND($F$10&lt;&gt;B10-2*D10,$F$10&lt;&gt;"")</formula>
    </cfRule>
    <cfRule type="expression" dxfId="86" priority="2" stopIfTrue="1">
      <formula>$F$10=B10-2*D10</formula>
    </cfRule>
  </conditionalFormatting>
  <conditionalFormatting sqref="C12 B13:B14">
    <cfRule type="expression" dxfId="85" priority="5" stopIfTrue="1">
      <formula>AND($F$10&lt;&gt;$B$10-2*$D$10,$F$10&lt;&gt;"")</formula>
    </cfRule>
    <cfRule type="expression" dxfId="84" priority="6" stopIfTrue="1">
      <formula>$F$10=$B$10-2*$D$10</formula>
    </cfRule>
  </conditionalFormatting>
  <conditionalFormatting sqref="B7">
    <cfRule type="expression" dxfId="83" priority="7" stopIfTrue="1">
      <formula>$B$26=TRUE</formula>
    </cfRule>
  </conditionalFormatting>
  <conditionalFormatting sqref="B8">
    <cfRule type="expression" dxfId="82" priority="8" stopIfTrue="1">
      <formula>$B$26=TRUE</formula>
    </cfRule>
  </conditionalFormatting>
  <conditionalFormatting sqref="B16:B18">
    <cfRule type="expression" dxfId="81" priority="9" stopIfTrue="1">
      <formula>$F$10&lt;&gt;$B$10-2*$D$10</formula>
    </cfRule>
  </conditionalFormatting>
  <conditionalFormatting sqref="F10">
    <cfRule type="expression" dxfId="80" priority="10" stopIfTrue="1">
      <formula>AND($B$26=TRUE,$F$10=$B$10-2*$D$10)</formula>
    </cfRule>
    <cfRule type="expression" dxfId="79" priority="11" stopIfTrue="1">
      <formula>AND($B$26=TRUE,$F$10&lt;&gt;$B$10-2*$D$10)</formula>
    </cfRule>
    <cfRule type="expression" dxfId="78" priority="12" stopIfTrue="1">
      <formula>$B$26=FALSE</formula>
    </cfRule>
  </conditionalFormatting>
  <conditionalFormatting sqref="C10 E10">
    <cfRule type="expression" dxfId="77" priority="13" stopIfTrue="1">
      <formula>$B$26=TRUE</formula>
    </cfRule>
  </conditionalFormatting>
  <dataValidations count="1">
    <dataValidation type="decimal" operator="greaterThan" allowBlank="1" showInputMessage="1" showErrorMessage="1" error="Type a NUMBER" sqref="F10 D6 B6">
      <formula1>-100</formula1>
    </dataValidation>
  </dataValidations>
  <pageMargins left="0.75" right="0.75" top="1" bottom="1" header="0.5" footer="0.5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Check Box 2">
              <controlPr defaultSize="0" autoFill="0" autoLine="0" autoPict="0">
                <anchor moveWithCells="1">
                  <from>
                    <xdr:col>8</xdr:col>
                    <xdr:colOff>50800</xdr:colOff>
                    <xdr:row>6</xdr:row>
                    <xdr:rowOff>234950</xdr:rowOff>
                  </from>
                  <to>
                    <xdr:col>9</xdr:col>
                    <xdr:colOff>400050</xdr:colOff>
                    <xdr:row>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4"/>
    <pageSetUpPr autoPageBreaks="0"/>
  </sheetPr>
  <dimension ref="A1:N35"/>
  <sheetViews>
    <sheetView showGridLines="0" showRowColHeaders="0" workbookViewId="0"/>
  </sheetViews>
  <sheetFormatPr defaultRowHeight="15.5" x14ac:dyDescent="0.35"/>
  <cols>
    <col min="1" max="1" width="0.75" customWidth="1"/>
    <col min="2" max="2" width="5.08203125" customWidth="1"/>
    <col min="3" max="3" width="4.75" customWidth="1"/>
    <col min="4" max="4" width="5.08203125" customWidth="1"/>
    <col min="5" max="5" width="3.25" customWidth="1"/>
    <col min="6" max="6" width="8.08203125" customWidth="1"/>
    <col min="7" max="7" width="10.83203125" customWidth="1"/>
  </cols>
  <sheetData>
    <row r="1" spans="1:7" ht="18" customHeight="1" x14ac:dyDescent="0.45">
      <c r="A1" s="6"/>
      <c r="B1" s="3" t="s">
        <v>16</v>
      </c>
    </row>
    <row r="2" spans="1:7" ht="14.25" hidden="1" customHeight="1" x14ac:dyDescent="0.35">
      <c r="B2" s="2" t="s">
        <v>15</v>
      </c>
    </row>
    <row r="3" spans="1:7" ht="14.25" hidden="1" customHeight="1" x14ac:dyDescent="0.35">
      <c r="B3" s="2"/>
    </row>
    <row r="4" spans="1:7" ht="15" customHeight="1" x14ac:dyDescent="0.35">
      <c r="B4" s="24" t="s">
        <v>1</v>
      </c>
      <c r="C4" s="119" t="s">
        <v>28</v>
      </c>
      <c r="D4" s="24" t="s">
        <v>2</v>
      </c>
      <c r="E4" s="120" t="s">
        <v>29</v>
      </c>
      <c r="F4" s="25" t="s">
        <v>0</v>
      </c>
    </row>
    <row r="5" spans="1:7" s="12" customFormat="1" ht="11.65" customHeight="1" x14ac:dyDescent="0.3">
      <c r="B5" s="16">
        <v>0</v>
      </c>
      <c r="C5" s="14"/>
      <c r="D5" s="16">
        <v>4</v>
      </c>
      <c r="E5" s="15"/>
      <c r="F5" s="23">
        <f t="shared" ref="F5:F15" si="0">2*a+3*b</f>
        <v>12</v>
      </c>
    </row>
    <row r="6" spans="1:7" s="12" customFormat="1" ht="11.65" customHeight="1" x14ac:dyDescent="0.3">
      <c r="B6" s="16">
        <v>0</v>
      </c>
      <c r="C6" s="14"/>
      <c r="D6" s="16">
        <v>6</v>
      </c>
      <c r="E6" s="15"/>
      <c r="F6" s="23">
        <f t="shared" si="0"/>
        <v>18</v>
      </c>
    </row>
    <row r="7" spans="1:7" s="12" customFormat="1" ht="11.65" customHeight="1" x14ac:dyDescent="0.3">
      <c r="B7" s="16">
        <v>0</v>
      </c>
      <c r="C7" s="14"/>
      <c r="D7" s="16">
        <v>12</v>
      </c>
      <c r="E7" s="15"/>
      <c r="F7" s="23">
        <f t="shared" si="0"/>
        <v>36</v>
      </c>
    </row>
    <row r="8" spans="1:7" s="12" customFormat="1" ht="11.65" customHeight="1" x14ac:dyDescent="0.3">
      <c r="B8" s="16">
        <v>3</v>
      </c>
      <c r="C8" s="14"/>
      <c r="D8" s="16">
        <v>0</v>
      </c>
      <c r="E8" s="15"/>
      <c r="F8" s="23">
        <f t="shared" si="0"/>
        <v>6</v>
      </c>
    </row>
    <row r="9" spans="1:7" s="12" customFormat="1" ht="11.65" customHeight="1" x14ac:dyDescent="0.3">
      <c r="B9" s="16">
        <v>5</v>
      </c>
      <c r="C9" s="14"/>
      <c r="D9" s="16">
        <v>0</v>
      </c>
      <c r="E9" s="15"/>
      <c r="F9" s="23">
        <f t="shared" si="0"/>
        <v>10</v>
      </c>
    </row>
    <row r="10" spans="1:7" s="12" customFormat="1" ht="11.65" customHeight="1" x14ac:dyDescent="0.3">
      <c r="B10" s="16">
        <v>-3</v>
      </c>
      <c r="C10" s="14"/>
      <c r="D10" s="16">
        <v>0</v>
      </c>
      <c r="E10" s="15"/>
      <c r="F10" s="23">
        <f t="shared" si="0"/>
        <v>-6</v>
      </c>
      <c r="G10" s="13"/>
    </row>
    <row r="11" spans="1:7" s="12" customFormat="1" ht="11.65" customHeight="1" x14ac:dyDescent="0.3">
      <c r="B11" s="16">
        <v>1</v>
      </c>
      <c r="C11" s="14"/>
      <c r="D11" s="16">
        <v>1</v>
      </c>
      <c r="E11" s="15"/>
      <c r="F11" s="23">
        <f t="shared" si="0"/>
        <v>5</v>
      </c>
    </row>
    <row r="12" spans="1:7" s="12" customFormat="1" ht="11.65" customHeight="1" x14ac:dyDescent="0.3">
      <c r="B12" s="16">
        <v>1</v>
      </c>
      <c r="C12" s="14"/>
      <c r="D12" s="16">
        <v>2</v>
      </c>
      <c r="E12" s="15"/>
      <c r="F12" s="23">
        <f t="shared" si="0"/>
        <v>8</v>
      </c>
    </row>
    <row r="13" spans="1:7" s="12" customFormat="1" ht="11.65" customHeight="1" x14ac:dyDescent="0.3">
      <c r="B13" s="16">
        <v>1</v>
      </c>
      <c r="C13" s="14"/>
      <c r="D13" s="16">
        <v>3</v>
      </c>
      <c r="E13" s="15"/>
      <c r="F13" s="23">
        <f t="shared" si="0"/>
        <v>11</v>
      </c>
    </row>
    <row r="14" spans="1:7" s="12" customFormat="1" ht="11.65" customHeight="1" x14ac:dyDescent="0.3">
      <c r="B14" s="16">
        <v>3</v>
      </c>
      <c r="C14" s="14"/>
      <c r="D14" s="16">
        <v>1</v>
      </c>
      <c r="E14" s="15"/>
      <c r="F14" s="23">
        <f t="shared" si="0"/>
        <v>9</v>
      </c>
    </row>
    <row r="15" spans="1:7" s="12" customFormat="1" ht="11.65" customHeight="1" x14ac:dyDescent="0.3">
      <c r="B15" s="16">
        <v>3</v>
      </c>
      <c r="C15" s="14"/>
      <c r="D15" s="16">
        <v>2</v>
      </c>
      <c r="E15" s="15"/>
      <c r="F15" s="23">
        <f t="shared" si="0"/>
        <v>12</v>
      </c>
    </row>
    <row r="16" spans="1:7" ht="5.25" customHeight="1" x14ac:dyDescent="0.35">
      <c r="B16" s="2"/>
    </row>
    <row r="17" spans="2:14" ht="12" customHeight="1" x14ac:dyDescent="0.35">
      <c r="B17" s="2" t="s">
        <v>17</v>
      </c>
    </row>
    <row r="18" spans="2:14" s="12" customFormat="1" ht="15" customHeight="1" x14ac:dyDescent="0.35">
      <c r="B18" s="11">
        <v>7</v>
      </c>
      <c r="C18" s="118" t="s">
        <v>28</v>
      </c>
      <c r="D18" s="11">
        <v>2</v>
      </c>
      <c r="E18" s="121" t="s">
        <v>29</v>
      </c>
      <c r="F18" s="23">
        <f>IF(B35=TRUE,"Busy",2*a+3*b)</f>
        <v>20</v>
      </c>
      <c r="I18" s="34"/>
      <c r="J18" s="104" t="s">
        <v>25</v>
      </c>
      <c r="K18" s="103"/>
      <c r="L18" s="103"/>
      <c r="M18" s="103"/>
      <c r="N18" s="103"/>
    </row>
    <row r="19" spans="2:14" ht="6.75" customHeight="1" x14ac:dyDescent="0.35">
      <c r="J19" s="133" t="s">
        <v>21</v>
      </c>
      <c r="K19" s="133"/>
      <c r="L19" s="133"/>
      <c r="M19" s="133"/>
      <c r="N19" s="102"/>
    </row>
    <row r="20" spans="2:14" ht="12.65" customHeight="1" x14ac:dyDescent="0.35">
      <c r="B20" s="2" t="s">
        <v>5</v>
      </c>
      <c r="J20" s="133"/>
      <c r="K20" s="133"/>
      <c r="L20" s="133"/>
      <c r="M20" s="133"/>
      <c r="N20" s="102"/>
    </row>
    <row r="21" spans="2:14" ht="12.65" customHeight="1" x14ac:dyDescent="0.35">
      <c r="B21" s="5" t="str">
        <f>IF($B$35=FALSE,"I will check if you are right!",IF($F$23="","Let's check! Type my output in the green box:",""))</f>
        <v>I will check if you are right!</v>
      </c>
      <c r="J21" s="102" t="s">
        <v>22</v>
      </c>
      <c r="K21" s="102"/>
      <c r="L21" s="102"/>
      <c r="M21" s="102"/>
      <c r="N21" s="102"/>
    </row>
    <row r="22" spans="2:14" ht="3.75" customHeight="1" x14ac:dyDescent="0.35">
      <c r="J22" s="102"/>
      <c r="K22" s="102"/>
      <c r="L22" s="102"/>
      <c r="M22" s="102"/>
      <c r="N22" s="102"/>
    </row>
    <row r="23" spans="2:14" ht="17.25" customHeight="1" x14ac:dyDescent="0.35">
      <c r="B23" s="36" t="str">
        <f>IF($B$35=FALSE,"",5)</f>
        <v/>
      </c>
      <c r="C23" s="109" t="s">
        <v>28</v>
      </c>
      <c r="D23" s="36" t="str">
        <f>IF($B$35=FALSE,"",10)</f>
        <v/>
      </c>
      <c r="E23" s="108" t="s">
        <v>29</v>
      </c>
      <c r="F23" s="37"/>
      <c r="G23" s="7"/>
      <c r="I23" s="97" t="str">
        <f>IF(B35=FALSE,"",IF(B25="üJ","","Uncheck to re-investigate"))</f>
        <v/>
      </c>
      <c r="J23" s="105" t="s">
        <v>23</v>
      </c>
      <c r="K23" s="102"/>
      <c r="L23" s="102"/>
      <c r="M23" s="102"/>
      <c r="N23" s="102"/>
    </row>
    <row r="24" spans="2:14" ht="3" customHeight="1" x14ac:dyDescent="0.35">
      <c r="J24" s="102"/>
      <c r="K24" s="102"/>
      <c r="L24" s="102"/>
      <c r="M24" s="102"/>
      <c r="N24" s="102"/>
    </row>
    <row r="25" spans="2:14" ht="16.5" customHeight="1" x14ac:dyDescent="0.35">
      <c r="B25" s="9" t="str">
        <f>IF(OR($B$35=FALSE,F23=""),"",IF($F$23=2*$B$23+3*$D$23,"üJ","ûL"))</f>
        <v/>
      </c>
      <c r="C25" s="10" t="str">
        <f>IF(OR($B$35=FALSE,F23=""),"",IF($F$23=2*$B$23+3*$D$23," That is my output also!"," My secret formula gives a different output! Try again!"))</f>
        <v/>
      </c>
      <c r="G25" s="21"/>
      <c r="J25" s="102" t="s">
        <v>24</v>
      </c>
      <c r="K25" s="102"/>
      <c r="L25" s="102"/>
      <c r="M25" s="102"/>
      <c r="N25" s="102"/>
    </row>
    <row r="26" spans="2:14" ht="4.5" customHeight="1" x14ac:dyDescent="0.35">
      <c r="B26" s="4"/>
      <c r="J26" s="102"/>
      <c r="K26" s="102"/>
      <c r="L26" s="102"/>
      <c r="M26" s="102"/>
      <c r="N26" s="102"/>
    </row>
    <row r="27" spans="2:14" x14ac:dyDescent="0.35">
      <c r="B27" s="2" t="str">
        <f>IF($B$35=FALSE,"",IF($F$23&lt;&gt;2*B23+3*D23,"","Now, if my inputs are a and b, type my output in the green box:"))</f>
        <v/>
      </c>
      <c r="J27" s="105" t="s">
        <v>23</v>
      </c>
      <c r="K27" s="102"/>
      <c r="L27" s="102"/>
      <c r="M27" s="102"/>
      <c r="N27" s="102"/>
    </row>
    <row r="28" spans="2:14" ht="3" customHeight="1" x14ac:dyDescent="0.35">
      <c r="J28" s="102"/>
      <c r="K28" s="102"/>
      <c r="L28" s="102"/>
      <c r="M28" s="102"/>
      <c r="N28" s="102"/>
    </row>
    <row r="29" spans="2:14" ht="17.25" customHeight="1" x14ac:dyDescent="0.35">
      <c r="B29" s="95" t="str">
        <f>IF($B$35=FALSE,"",IF($F$23&lt;&gt;2*B23+3*D23,"","a"))</f>
        <v/>
      </c>
      <c r="C29" s="109" t="str">
        <f>IF($B$35=FALSE,"",IF($F$23&lt;&gt;2*$B$23+3*$D$23,"","Ψ"))</f>
        <v/>
      </c>
      <c r="D29" s="95" t="str">
        <f>IF($B$35=FALSE,"",IF($F$23&lt;&gt;2*B23+3*D23,"","b"))</f>
        <v/>
      </c>
      <c r="E29" s="109" t="str">
        <f>IF($B$35=FALSE,"",IF($F$23&lt;&gt;2*$B$23+3*$D$23,"","="))</f>
        <v/>
      </c>
      <c r="F29" s="96"/>
      <c r="G29" s="20"/>
      <c r="H29" s="33" t="str">
        <f>SUBSTITUTE(F29," ","")</f>
        <v/>
      </c>
      <c r="J29" s="102" t="s">
        <v>30</v>
      </c>
      <c r="K29" s="102"/>
      <c r="L29" s="102"/>
      <c r="M29" s="102"/>
      <c r="N29" s="102"/>
    </row>
    <row r="30" spans="2:14" ht="3.75" customHeight="1" x14ac:dyDescent="0.35"/>
    <row r="31" spans="2:14" ht="16.5" customHeight="1" x14ac:dyDescent="0.35">
      <c r="B31" s="18" t="e">
        <f>IF(OR($B$35=FALSE,F29="",F23&lt;&gt;2*B23+3*D23),"",IF(OR(H29="2a+3b",H29="3b+2a",H29="2xa+3xb",H29="3xb* + 2xa"),"üJ","ûL"))</f>
        <v>#VALUE!</v>
      </c>
      <c r="C31" s="19" t="e">
        <f>IF(OR($B$35=FALSE,F29="",F23&lt;&gt;2*B23+3*D23),"",IF(B31="üJ"," Yes! My formula is a Ψ b = 2xa + 3xb = 2a+3b = 3b + 2a. They are all equivalent - why?"," My formula is a Ψ b = 2xa + 3xb = 2a+3b = 3b+2a. Check it!"))</f>
        <v>#VALUE!</v>
      </c>
    </row>
    <row r="32" spans="2:14" x14ac:dyDescent="0.35">
      <c r="B32" s="4"/>
    </row>
    <row r="35" spans="2:2" hidden="1" x14ac:dyDescent="0.35">
      <c r="B35" s="7" t="b">
        <v>0</v>
      </c>
    </row>
  </sheetData>
  <sheetProtection algorithmName="SHA-512" hashValue="rgWICXLEk15Pjjxt4KxqoVgzslQqdRmMvjSUUNOy7HdfXa5yW+a8573CsxuCiC5avZx2zJ4yogwxIjjC3cpfNg==" saltValue="jpgh83RJZqe0auroEX/+/w==" spinCount="100000" sheet="1" objects="1" scenarios="1" selectLockedCells="1"/>
  <mergeCells count="1">
    <mergeCell ref="J19:M20"/>
  </mergeCells>
  <phoneticPr fontId="6" type="noConversion"/>
  <conditionalFormatting sqref="B23 D23">
    <cfRule type="expression" dxfId="76" priority="1" stopIfTrue="1">
      <formula>$B$35=TRUE</formula>
    </cfRule>
  </conditionalFormatting>
  <conditionalFormatting sqref="F23">
    <cfRule type="expression" dxfId="75" priority="2" stopIfTrue="1">
      <formula>AND($B$35=TRUE,$F$23=2*$B$23+3*$D$23)</formula>
    </cfRule>
    <cfRule type="expression" dxfId="74" priority="3" stopIfTrue="1">
      <formula>AND($B$35=TRUE,$F$23&lt;&gt;2*$B$23+3*$D$23)</formula>
    </cfRule>
    <cfRule type="expression" dxfId="73" priority="4" stopIfTrue="1">
      <formula>$B$35=FALSE</formula>
    </cfRule>
  </conditionalFormatting>
  <conditionalFormatting sqref="B25:C25">
    <cfRule type="expression" dxfId="72" priority="6" stopIfTrue="1">
      <formula>AND($F$23&lt;&gt;2*$B$23+3*$D$23,$F$23&lt;&gt;"")</formula>
    </cfRule>
    <cfRule type="expression" dxfId="71" priority="7" stopIfTrue="1">
      <formula>$F$23=2*$B$23+3*$D$23</formula>
    </cfRule>
  </conditionalFormatting>
  <conditionalFormatting sqref="C31">
    <cfRule type="expression" dxfId="70" priority="8" stopIfTrue="1">
      <formula>$B$31="üJ"</formula>
    </cfRule>
    <cfRule type="expression" dxfId="69" priority="9" stopIfTrue="1">
      <formula>$B$31="ûL"</formula>
    </cfRule>
    <cfRule type="expression" dxfId="68" priority="10" stopIfTrue="1">
      <formula>$B$35=FALSE</formula>
    </cfRule>
  </conditionalFormatting>
  <conditionalFormatting sqref="B31">
    <cfRule type="cellIs" dxfId="67" priority="11" stopIfTrue="1" operator="equal">
      <formula>"üJ"</formula>
    </cfRule>
    <cfRule type="cellIs" dxfId="66" priority="12" stopIfTrue="1" operator="equal">
      <formula>"ûL"</formula>
    </cfRule>
    <cfRule type="expression" dxfId="65" priority="13" stopIfTrue="1">
      <formula>$B$35=FALSE</formula>
    </cfRule>
  </conditionalFormatting>
  <conditionalFormatting sqref="F29">
    <cfRule type="expression" dxfId="64" priority="14" stopIfTrue="1">
      <formula>$B$31="üJ"</formula>
    </cfRule>
    <cfRule type="expression" dxfId="63" priority="15" stopIfTrue="1">
      <formula>$B$31="ûL"</formula>
    </cfRule>
    <cfRule type="expression" dxfId="62" priority="16" stopIfTrue="1">
      <formula>$B$25="üJ"</formula>
    </cfRule>
  </conditionalFormatting>
  <conditionalFormatting sqref="B20">
    <cfRule type="expression" dxfId="61" priority="17" stopIfTrue="1">
      <formula>$B$35=TRUE</formula>
    </cfRule>
  </conditionalFormatting>
  <conditionalFormatting sqref="B21">
    <cfRule type="expression" dxfId="60" priority="18" stopIfTrue="1">
      <formula>$B$35=TRUE</formula>
    </cfRule>
  </conditionalFormatting>
  <conditionalFormatting sqref="J18:N29">
    <cfRule type="expression" dxfId="59" priority="19" stopIfTrue="1">
      <formula>$F$29&lt;&gt;""</formula>
    </cfRule>
  </conditionalFormatting>
  <conditionalFormatting sqref="C23 E23">
    <cfRule type="expression" dxfId="58" priority="20" stopIfTrue="1">
      <formula>$B$35=TRUE</formula>
    </cfRule>
  </conditionalFormatting>
  <conditionalFormatting sqref="C29 E29">
    <cfRule type="expression" dxfId="57" priority="21" stopIfTrue="1">
      <formula>$F$23=2*$B$23+3*$D$23</formula>
    </cfRule>
  </conditionalFormatting>
  <dataValidations count="1">
    <dataValidation type="decimal" operator="greaterThan" allowBlank="1" showInputMessage="1" showErrorMessage="1" error="Type a NUMBER" sqref="F23 D17:D18 B18">
      <formula1>-100</formula1>
    </dataValidation>
  </dataValidations>
  <pageMargins left="0.75" right="0.75" top="1" bottom="1" header="0.5" footer="0.5"/>
  <pageSetup paperSize="9" orientation="landscape" r:id="rId1"/>
  <headerFooter alignWithMargins="0"/>
  <ignoredErrors>
    <ignoredError sqref="B31:C31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7</xdr:col>
                    <xdr:colOff>488950</xdr:colOff>
                    <xdr:row>18</xdr:row>
                    <xdr:rowOff>76200</xdr:rowOff>
                  </from>
                  <to>
                    <xdr:col>9</xdr:col>
                    <xdr:colOff>69850</xdr:colOff>
                    <xdr:row>20</xdr:row>
                    <xdr:rowOff>146050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  <pageSetUpPr autoPageBreaks="0"/>
  </sheetPr>
  <dimension ref="A1:I34"/>
  <sheetViews>
    <sheetView showGridLines="0" showRowColHeaders="0" workbookViewId="0"/>
  </sheetViews>
  <sheetFormatPr defaultRowHeight="15.5" x14ac:dyDescent="0.35"/>
  <cols>
    <col min="1" max="1" width="0.75" customWidth="1"/>
    <col min="2" max="2" width="5.08203125" customWidth="1"/>
    <col min="3" max="3" width="4.75" customWidth="1"/>
    <col min="4" max="4" width="5.08203125" customWidth="1"/>
    <col min="5" max="5" width="3.25" customWidth="1"/>
    <col min="6" max="6" width="7.58203125" customWidth="1"/>
    <col min="7" max="7" width="10.83203125" customWidth="1"/>
  </cols>
  <sheetData>
    <row r="1" spans="1:7" ht="18" customHeight="1" x14ac:dyDescent="0.45">
      <c r="A1" s="6"/>
      <c r="B1" s="3" t="s">
        <v>20</v>
      </c>
    </row>
    <row r="2" spans="1:7" ht="14.25" customHeight="1" x14ac:dyDescent="0.35">
      <c r="B2" s="35" t="s">
        <v>7</v>
      </c>
    </row>
    <row r="3" spans="1:7" ht="14.25" customHeight="1" x14ac:dyDescent="0.35">
      <c r="B3" s="24" t="s">
        <v>1</v>
      </c>
      <c r="C3" s="119" t="s">
        <v>28</v>
      </c>
      <c r="D3" s="24" t="s">
        <v>2</v>
      </c>
      <c r="E3" s="120" t="s">
        <v>29</v>
      </c>
      <c r="F3" s="25" t="s">
        <v>0</v>
      </c>
    </row>
    <row r="4" spans="1:7" s="12" customFormat="1" ht="11.65" customHeight="1" x14ac:dyDescent="0.3">
      <c r="B4" s="16">
        <v>1</v>
      </c>
      <c r="C4" s="14"/>
      <c r="D4" s="16">
        <v>0</v>
      </c>
      <c r="E4" s="15"/>
      <c r="F4" s="23">
        <f t="shared" ref="F4:F14" si="0">a*(3*b)</f>
        <v>0</v>
      </c>
    </row>
    <row r="5" spans="1:7" s="12" customFormat="1" ht="11.65" customHeight="1" x14ac:dyDescent="0.3">
      <c r="B5" s="16">
        <v>1</v>
      </c>
      <c r="C5" s="14"/>
      <c r="D5" s="16">
        <v>1</v>
      </c>
      <c r="E5" s="15"/>
      <c r="F5" s="23">
        <f t="shared" si="0"/>
        <v>3</v>
      </c>
    </row>
    <row r="6" spans="1:7" s="12" customFormat="1" ht="11.65" customHeight="1" x14ac:dyDescent="0.3">
      <c r="B6" s="16">
        <v>1</v>
      </c>
      <c r="C6" s="14"/>
      <c r="D6" s="16">
        <v>2</v>
      </c>
      <c r="E6" s="15"/>
      <c r="F6" s="23">
        <f t="shared" si="0"/>
        <v>6</v>
      </c>
    </row>
    <row r="7" spans="1:7" s="12" customFormat="1" ht="11.65" customHeight="1" x14ac:dyDescent="0.3">
      <c r="B7" s="16">
        <v>1</v>
      </c>
      <c r="C7" s="14"/>
      <c r="D7" s="16">
        <v>3</v>
      </c>
      <c r="E7" s="15"/>
      <c r="F7" s="23">
        <f t="shared" si="0"/>
        <v>9</v>
      </c>
    </row>
    <row r="8" spans="1:7" s="12" customFormat="1" ht="11.65" customHeight="1" x14ac:dyDescent="0.3">
      <c r="B8" s="16">
        <v>1</v>
      </c>
      <c r="C8" s="14"/>
      <c r="D8" s="16">
        <v>4</v>
      </c>
      <c r="E8" s="15"/>
      <c r="F8" s="23">
        <f t="shared" si="0"/>
        <v>12</v>
      </c>
    </row>
    <row r="9" spans="1:7" s="12" customFormat="1" ht="11.65" customHeight="1" x14ac:dyDescent="0.3">
      <c r="B9" s="16">
        <v>2</v>
      </c>
      <c r="C9" s="14"/>
      <c r="D9" s="16">
        <v>0</v>
      </c>
      <c r="E9" s="15"/>
      <c r="F9" s="23">
        <f t="shared" si="0"/>
        <v>0</v>
      </c>
      <c r="G9" s="13"/>
    </row>
    <row r="10" spans="1:7" s="12" customFormat="1" ht="11.65" customHeight="1" x14ac:dyDescent="0.3">
      <c r="B10" s="16">
        <v>2</v>
      </c>
      <c r="C10" s="14"/>
      <c r="D10" s="16">
        <v>1</v>
      </c>
      <c r="E10" s="15"/>
      <c r="F10" s="23">
        <f t="shared" si="0"/>
        <v>6</v>
      </c>
    </row>
    <row r="11" spans="1:7" s="12" customFormat="1" ht="11.65" customHeight="1" x14ac:dyDescent="0.3">
      <c r="B11" s="16">
        <v>2</v>
      </c>
      <c r="C11" s="14"/>
      <c r="D11" s="16">
        <v>2</v>
      </c>
      <c r="E11" s="15"/>
      <c r="F11" s="23">
        <f t="shared" si="0"/>
        <v>12</v>
      </c>
    </row>
    <row r="12" spans="1:7" s="12" customFormat="1" ht="11.65" customHeight="1" x14ac:dyDescent="0.3">
      <c r="B12" s="16">
        <v>2</v>
      </c>
      <c r="C12" s="14"/>
      <c r="D12" s="16">
        <v>3</v>
      </c>
      <c r="E12" s="15"/>
      <c r="F12" s="23">
        <f t="shared" si="0"/>
        <v>18</v>
      </c>
    </row>
    <row r="13" spans="1:7" s="12" customFormat="1" ht="11.65" customHeight="1" x14ac:dyDescent="0.3">
      <c r="B13" s="16">
        <v>4</v>
      </c>
      <c r="C13" s="14"/>
      <c r="D13" s="16">
        <v>5</v>
      </c>
      <c r="E13" s="15"/>
      <c r="F13" s="23">
        <f t="shared" si="0"/>
        <v>60</v>
      </c>
    </row>
    <row r="14" spans="1:7" s="12" customFormat="1" ht="11.65" customHeight="1" x14ac:dyDescent="0.3">
      <c r="B14" s="16">
        <v>5</v>
      </c>
      <c r="C14" s="14"/>
      <c r="D14" s="16">
        <v>4</v>
      </c>
      <c r="E14" s="15"/>
      <c r="F14" s="23">
        <f t="shared" si="0"/>
        <v>60</v>
      </c>
    </row>
    <row r="15" spans="1:7" ht="5.25" customHeight="1" x14ac:dyDescent="0.35">
      <c r="B15" s="2"/>
    </row>
    <row r="16" spans="1:7" ht="12" customHeight="1" x14ac:dyDescent="0.35">
      <c r="B16" s="2" t="s">
        <v>17</v>
      </c>
    </row>
    <row r="17" spans="2:9" s="12" customFormat="1" ht="15" customHeight="1" x14ac:dyDescent="0.3">
      <c r="B17" s="11">
        <v>3</v>
      </c>
      <c r="C17" s="118" t="s">
        <v>28</v>
      </c>
      <c r="D17" s="11">
        <v>1</v>
      </c>
      <c r="E17" s="121" t="s">
        <v>29</v>
      </c>
      <c r="F17" s="23">
        <f>IF(B34=TRUE,"Busy",a*3*b)</f>
        <v>9</v>
      </c>
    </row>
    <row r="18" spans="2:9" ht="6.75" customHeight="1" x14ac:dyDescent="0.35"/>
    <row r="19" spans="2:9" ht="12.65" customHeight="1" x14ac:dyDescent="0.35">
      <c r="B19" s="2" t="s">
        <v>5</v>
      </c>
    </row>
    <row r="20" spans="2:9" ht="12.65" customHeight="1" x14ac:dyDescent="0.35">
      <c r="B20" s="5" t="str">
        <f>IF(B34=FALSE,"I will check if you are right!",IF(F22="","Let's check! Type my output in the green box:",""))</f>
        <v>I will check if you are right!</v>
      </c>
    </row>
    <row r="21" spans="2:9" ht="3.75" customHeight="1" x14ac:dyDescent="0.35"/>
    <row r="22" spans="2:9" ht="17.25" customHeight="1" x14ac:dyDescent="0.35">
      <c r="B22" s="36" t="str">
        <f>IF($B$34=FALSE,"",5)</f>
        <v/>
      </c>
      <c r="C22" s="109" t="s">
        <v>28</v>
      </c>
      <c r="D22" s="36" t="str">
        <f>IF($B$34=FALSE,"",3)</f>
        <v/>
      </c>
      <c r="E22" s="108" t="s">
        <v>29</v>
      </c>
      <c r="F22" s="37"/>
      <c r="G22" s="6"/>
      <c r="I22" s="94" t="str">
        <f>IF(B34=FALSE,"",IF(B24="üJ","","Uncheck to re-investigate"))</f>
        <v/>
      </c>
    </row>
    <row r="23" spans="2:9" ht="3" customHeight="1" x14ac:dyDescent="0.35"/>
    <row r="24" spans="2:9" ht="16.5" customHeight="1" x14ac:dyDescent="0.35">
      <c r="B24" s="9" t="str">
        <f>IF(OR($B$34=FALSE,F22=""),"",IF($F$22=$B$22*3*$D$22,"üJ","ûL"))</f>
        <v/>
      </c>
      <c r="C24" s="10" t="str">
        <f>IF(OR($B$34=FALSE,F22=""),"",IF($F$22=$B$22*3*$D$22," That is my output also!"," My secret formula gives a different output! Try again!"))</f>
        <v/>
      </c>
      <c r="G24" s="21"/>
    </row>
    <row r="25" spans="2:9" ht="4.5" customHeight="1" x14ac:dyDescent="0.35">
      <c r="B25" s="4"/>
    </row>
    <row r="26" spans="2:9" x14ac:dyDescent="0.35">
      <c r="B26" s="2" t="str">
        <f>IF($B$34=FALSE,"",IF($F$22&lt;&gt;B22*3*D22,"","Now, if my inputs are a and b, type my output in the green box:"))</f>
        <v/>
      </c>
    </row>
    <row r="27" spans="2:9" ht="4.5" customHeight="1" x14ac:dyDescent="0.35"/>
    <row r="28" spans="2:9" ht="17.25" customHeight="1" x14ac:dyDescent="0.35">
      <c r="B28" s="95" t="str">
        <f>IF($B$34=FALSE,"",IF($F$22&lt;&gt;B22*3*D22,"","a"))</f>
        <v/>
      </c>
      <c r="C28" s="109" t="str">
        <f>IF($B$34=FALSE,"",IF($F$22&lt;&gt;$B$22*3*$D$22,"","Ψ"))</f>
        <v/>
      </c>
      <c r="D28" s="95" t="str">
        <f>IF($B$34=FALSE,"",IF($F$22&lt;&gt;B22*3*D22,"","b"))</f>
        <v/>
      </c>
      <c r="E28" s="109" t="str">
        <f>IF($B$34=FALSE,"",IF($F$22&lt;&gt;$B$22*3*$D$22,"","="))</f>
        <v/>
      </c>
      <c r="F28" s="96"/>
      <c r="G28" s="20"/>
      <c r="H28" s="33" t="str">
        <f>SUBSTITUTE(F28," ","")</f>
        <v/>
      </c>
    </row>
    <row r="29" spans="2:9" ht="3.75" customHeight="1" x14ac:dyDescent="0.35"/>
    <row r="30" spans="2:9" ht="16.5" customHeight="1" x14ac:dyDescent="0.35">
      <c r="B30" s="18" t="e">
        <f>IF(OR($B$34=FALSE,F28="",F22&lt;&gt;B22*3*D22),"",IF(OR(H28="3xaxb",H28="3ab",H28="ax(3xb)",H28="a(3b)",H28="3(axb)",H28="3(ab)",H28="(3xa)xb",H28="3x(axb)"),"üJ","ûL"))</f>
        <v>#VALUE!</v>
      </c>
      <c r="C30" s="19" t="e">
        <f>IF(OR($B$34=FALSE,F28="",F22&lt;&gt;B22*3*D22),"",IF(B30="üJ"," Yes! My formula is a Ψ b = 3 x ab = 3x(axb) = (axb)x3 = (3xa)xb"," My formula is a Ψ b = 3 x a x b = a x (3 x b) = (3 x a) x b. Check it!"))</f>
        <v>#VALUE!</v>
      </c>
    </row>
    <row r="31" spans="2:9" x14ac:dyDescent="0.35">
      <c r="B31" s="4"/>
    </row>
    <row r="34" spans="2:2" hidden="1" x14ac:dyDescent="0.35">
      <c r="B34" s="7" t="b">
        <v>0</v>
      </c>
    </row>
  </sheetData>
  <sheetProtection algorithmName="SHA-512" hashValue="f7mFXBXQEPci55GyU/SPe3HI1nuQOuvizyWysfo4BxbgISgxd7axuE3kPJriPb2QLeGlGxGN50ztZdUlgLFPUw==" saltValue="7ZcKO27SZRkXFmMzpfBkvA==" spinCount="100000" sheet="1" objects="1" scenarios="1" selectLockedCells="1"/>
  <phoneticPr fontId="6" type="noConversion"/>
  <conditionalFormatting sqref="B22 D22">
    <cfRule type="expression" dxfId="56" priority="1" stopIfTrue="1">
      <formula>$B$34=TRUE</formula>
    </cfRule>
  </conditionalFormatting>
  <conditionalFormatting sqref="B24:C24">
    <cfRule type="expression" dxfId="55" priority="2" stopIfTrue="1">
      <formula>AND($F$22&lt;&gt;$B$22*3*$D$22,$F$22&lt;&gt;"")</formula>
    </cfRule>
    <cfRule type="expression" dxfId="54" priority="3" stopIfTrue="1">
      <formula>$F$22=$B$22*3*$D$22</formula>
    </cfRule>
  </conditionalFormatting>
  <conditionalFormatting sqref="B30">
    <cfRule type="cellIs" dxfId="53" priority="4" stopIfTrue="1" operator="equal">
      <formula>"üJ"</formula>
    </cfRule>
    <cfRule type="cellIs" dxfId="52" priority="5" stopIfTrue="1" operator="equal">
      <formula>"ûL"</formula>
    </cfRule>
    <cfRule type="expression" dxfId="51" priority="6" stopIfTrue="1">
      <formula>$B$34=FALSE</formula>
    </cfRule>
  </conditionalFormatting>
  <conditionalFormatting sqref="C30">
    <cfRule type="expression" dxfId="50" priority="7" stopIfTrue="1">
      <formula>$B$30="üJ"</formula>
    </cfRule>
    <cfRule type="expression" dxfId="49" priority="8" stopIfTrue="1">
      <formula>$B$30="ûL"</formula>
    </cfRule>
    <cfRule type="expression" dxfId="48" priority="9" stopIfTrue="1">
      <formula>$B$34=FALSE</formula>
    </cfRule>
  </conditionalFormatting>
  <conditionalFormatting sqref="F28">
    <cfRule type="expression" dxfId="47" priority="11" stopIfTrue="1">
      <formula>$B$30="üJ"</formula>
    </cfRule>
    <cfRule type="expression" dxfId="46" priority="12" stopIfTrue="1">
      <formula>$B$30="ûL"</formula>
    </cfRule>
    <cfRule type="expression" dxfId="45" priority="13" stopIfTrue="1">
      <formula>$B$24="üJ"</formula>
    </cfRule>
  </conditionalFormatting>
  <conditionalFormatting sqref="F22">
    <cfRule type="expression" dxfId="44" priority="14" stopIfTrue="1">
      <formula>$B$24="üJ"</formula>
    </cfRule>
    <cfRule type="expression" dxfId="43" priority="15" stopIfTrue="1">
      <formula>$B$24="ûL"</formula>
    </cfRule>
    <cfRule type="expression" dxfId="42" priority="16" stopIfTrue="1">
      <formula>$B$34=TRUE</formula>
    </cfRule>
  </conditionalFormatting>
  <conditionalFormatting sqref="B19">
    <cfRule type="expression" dxfId="41" priority="17" stopIfTrue="1">
      <formula>$B$34=TRUE</formula>
    </cfRule>
  </conditionalFormatting>
  <conditionalFormatting sqref="B20">
    <cfRule type="expression" dxfId="40" priority="18" stopIfTrue="1">
      <formula>$B$34=TRUE</formula>
    </cfRule>
  </conditionalFormatting>
  <conditionalFormatting sqref="C22 E22">
    <cfRule type="expression" dxfId="39" priority="19" stopIfTrue="1">
      <formula>$B$34=TRUE</formula>
    </cfRule>
  </conditionalFormatting>
  <conditionalFormatting sqref="C28 E28">
    <cfRule type="expression" dxfId="38" priority="20" stopIfTrue="1">
      <formula>$F$22=$B$22*3*$D$22</formula>
    </cfRule>
  </conditionalFormatting>
  <dataValidations count="1">
    <dataValidation type="decimal" operator="greaterThan" allowBlank="1" showInputMessage="1" showErrorMessage="1" error="Type a NUMBER" sqref="F22 B17 D16:D17">
      <formula1>-100</formula1>
    </dataValidation>
  </dataValidations>
  <pageMargins left="0.75" right="0.75" top="1" bottom="1" header="0.5" footer="0.5"/>
  <pageSetup paperSize="9" orientation="landscape" r:id="rId1"/>
  <headerFooter alignWithMargins="0"/>
  <ignoredErrors>
    <ignoredError sqref="B30:C30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7</xdr:col>
                    <xdr:colOff>463550</xdr:colOff>
                    <xdr:row>18</xdr:row>
                    <xdr:rowOff>0</xdr:rowOff>
                  </from>
                  <to>
                    <xdr:col>9</xdr:col>
                    <xdr:colOff>38100</xdr:colOff>
                    <xdr:row>19</xdr:row>
                    <xdr:rowOff>146050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  <pageSetUpPr autoPageBreaks="0"/>
  </sheetPr>
  <dimension ref="A1:I34"/>
  <sheetViews>
    <sheetView showGridLines="0" showRowColHeaders="0" workbookViewId="0"/>
  </sheetViews>
  <sheetFormatPr defaultRowHeight="15.5" x14ac:dyDescent="0.35"/>
  <cols>
    <col min="1" max="1" width="0.75" customWidth="1"/>
    <col min="2" max="2" width="5.08203125" customWidth="1"/>
    <col min="3" max="3" width="4.75" customWidth="1"/>
    <col min="4" max="4" width="5.08203125" customWidth="1"/>
    <col min="5" max="5" width="3.25" customWidth="1"/>
    <col min="6" max="6" width="7.58203125" customWidth="1"/>
    <col min="7" max="7" width="10.83203125" customWidth="1"/>
  </cols>
  <sheetData>
    <row r="1" spans="1:7" ht="18" customHeight="1" x14ac:dyDescent="0.45">
      <c r="A1" s="6"/>
      <c r="B1" s="3" t="s">
        <v>19</v>
      </c>
    </row>
    <row r="2" spans="1:7" ht="14.25" hidden="1" customHeight="1" x14ac:dyDescent="0.35">
      <c r="B2" s="35" t="s">
        <v>3</v>
      </c>
    </row>
    <row r="3" spans="1:7" ht="12.75" customHeight="1" x14ac:dyDescent="0.35">
      <c r="B3" s="24" t="s">
        <v>1</v>
      </c>
      <c r="C3" s="119" t="s">
        <v>28</v>
      </c>
      <c r="D3" s="24" t="s">
        <v>2</v>
      </c>
      <c r="E3" s="120" t="s">
        <v>29</v>
      </c>
      <c r="F3" s="25" t="s">
        <v>0</v>
      </c>
    </row>
    <row r="4" spans="1:7" s="12" customFormat="1" ht="11.65" customHeight="1" x14ac:dyDescent="0.3">
      <c r="B4" s="16">
        <v>0</v>
      </c>
      <c r="C4" s="14"/>
      <c r="D4" s="16">
        <v>4</v>
      </c>
      <c r="E4" s="15"/>
      <c r="F4" s="23">
        <f t="shared" ref="F4:F14" si="0">2*a+2*b</f>
        <v>8</v>
      </c>
    </row>
    <row r="5" spans="1:7" s="12" customFormat="1" ht="11.65" customHeight="1" x14ac:dyDescent="0.3">
      <c r="B5" s="16">
        <v>0</v>
      </c>
      <c r="C5" s="14"/>
      <c r="D5" s="16">
        <v>5</v>
      </c>
      <c r="E5" s="15"/>
      <c r="F5" s="23">
        <f t="shared" si="0"/>
        <v>10</v>
      </c>
    </row>
    <row r="6" spans="1:7" s="12" customFormat="1" ht="11.65" customHeight="1" x14ac:dyDescent="0.3">
      <c r="B6" s="16">
        <v>0</v>
      </c>
      <c r="C6" s="14"/>
      <c r="D6" s="16">
        <v>8</v>
      </c>
      <c r="E6" s="15"/>
      <c r="F6" s="23">
        <f t="shared" si="0"/>
        <v>16</v>
      </c>
    </row>
    <row r="7" spans="1:7" s="12" customFormat="1" ht="11.65" customHeight="1" x14ac:dyDescent="0.3">
      <c r="B7" s="16">
        <v>4</v>
      </c>
      <c r="C7" s="14"/>
      <c r="D7" s="16">
        <v>0</v>
      </c>
      <c r="E7" s="15"/>
      <c r="F7" s="23">
        <f t="shared" si="0"/>
        <v>8</v>
      </c>
    </row>
    <row r="8" spans="1:7" s="12" customFormat="1" ht="11.65" customHeight="1" x14ac:dyDescent="0.3">
      <c r="B8" s="16">
        <v>5</v>
      </c>
      <c r="C8" s="14"/>
      <c r="D8" s="16">
        <v>0</v>
      </c>
      <c r="E8" s="15"/>
      <c r="F8" s="23">
        <f t="shared" si="0"/>
        <v>10</v>
      </c>
    </row>
    <row r="9" spans="1:7" s="12" customFormat="1" ht="11.65" customHeight="1" x14ac:dyDescent="0.3">
      <c r="B9" s="16">
        <v>-4</v>
      </c>
      <c r="C9" s="14"/>
      <c r="D9" s="16">
        <v>0</v>
      </c>
      <c r="E9" s="15"/>
      <c r="F9" s="23">
        <f t="shared" si="0"/>
        <v>-8</v>
      </c>
      <c r="G9" s="13"/>
    </row>
    <row r="10" spans="1:7" s="12" customFormat="1" ht="11.65" customHeight="1" x14ac:dyDescent="0.3">
      <c r="B10" s="16">
        <v>1</v>
      </c>
      <c r="C10" s="14"/>
      <c r="D10" s="16">
        <v>1</v>
      </c>
      <c r="E10" s="15"/>
      <c r="F10" s="23">
        <f t="shared" si="0"/>
        <v>4</v>
      </c>
    </row>
    <row r="11" spans="1:7" s="12" customFormat="1" ht="11.65" customHeight="1" x14ac:dyDescent="0.3">
      <c r="B11" s="16">
        <v>1</v>
      </c>
      <c r="C11" s="14"/>
      <c r="D11" s="16">
        <v>6</v>
      </c>
      <c r="E11" s="15"/>
      <c r="F11" s="23">
        <f t="shared" si="0"/>
        <v>14</v>
      </c>
    </row>
    <row r="12" spans="1:7" s="12" customFormat="1" ht="11.65" customHeight="1" x14ac:dyDescent="0.3">
      <c r="B12" s="16">
        <v>6</v>
      </c>
      <c r="C12" s="14"/>
      <c r="D12" s="16">
        <v>1</v>
      </c>
      <c r="E12" s="15"/>
      <c r="F12" s="23">
        <f t="shared" si="0"/>
        <v>14</v>
      </c>
    </row>
    <row r="13" spans="1:7" s="12" customFormat="1" ht="11.65" customHeight="1" x14ac:dyDescent="0.3">
      <c r="B13" s="16">
        <v>9</v>
      </c>
      <c r="C13" s="14"/>
      <c r="D13" s="16">
        <v>1</v>
      </c>
      <c r="E13" s="15"/>
      <c r="F13" s="23">
        <f t="shared" si="0"/>
        <v>20</v>
      </c>
    </row>
    <row r="14" spans="1:7" s="12" customFormat="1" ht="11.65" customHeight="1" x14ac:dyDescent="0.3">
      <c r="B14" s="16">
        <v>5</v>
      </c>
      <c r="C14" s="14"/>
      <c r="D14" s="16">
        <v>7</v>
      </c>
      <c r="E14" s="15"/>
      <c r="F14" s="23">
        <f t="shared" si="0"/>
        <v>24</v>
      </c>
    </row>
    <row r="15" spans="1:7" ht="5.25" customHeight="1" x14ac:dyDescent="0.35">
      <c r="B15" s="2"/>
    </row>
    <row r="16" spans="1:7" ht="12" customHeight="1" x14ac:dyDescent="0.35">
      <c r="B16" s="2" t="s">
        <v>17</v>
      </c>
    </row>
    <row r="17" spans="2:9" s="12" customFormat="1" ht="15" customHeight="1" x14ac:dyDescent="0.3">
      <c r="B17" s="11">
        <v>3</v>
      </c>
      <c r="C17" s="118" t="s">
        <v>28</v>
      </c>
      <c r="D17" s="11">
        <v>1</v>
      </c>
      <c r="E17" s="121" t="s">
        <v>29</v>
      </c>
      <c r="F17" s="23">
        <f>IF(B34=TRUE,"Busy",2*a+2*b)</f>
        <v>8</v>
      </c>
    </row>
    <row r="18" spans="2:9" ht="6.75" customHeight="1" x14ac:dyDescent="0.35"/>
    <row r="19" spans="2:9" ht="12.65" customHeight="1" x14ac:dyDescent="0.35">
      <c r="B19" s="2" t="s">
        <v>5</v>
      </c>
    </row>
    <row r="20" spans="2:9" ht="12.65" customHeight="1" x14ac:dyDescent="0.35">
      <c r="B20" s="5" t="str">
        <f>IF(B34=FALSE,"I will check if you are right!",IF(F22="","Let's check! Type my output in the green box:",""))</f>
        <v>I will check if you are right!</v>
      </c>
    </row>
    <row r="21" spans="2:9" ht="3.75" customHeight="1" x14ac:dyDescent="0.35"/>
    <row r="22" spans="2:9" ht="17.25" customHeight="1" x14ac:dyDescent="0.35">
      <c r="B22" s="36" t="str">
        <f>IF($B$34=FALSE,"",5)</f>
        <v/>
      </c>
      <c r="C22" s="109" t="s">
        <v>28</v>
      </c>
      <c r="D22" s="36" t="str">
        <f>IF($B$34=FALSE,"",3)</f>
        <v/>
      </c>
      <c r="E22" s="108" t="s">
        <v>29</v>
      </c>
      <c r="F22" s="37"/>
      <c r="G22" s="6"/>
      <c r="I22" s="97" t="str">
        <f>IF(B34=FALSE,"",IF(B24="üJ","","Uncheck to re-investigate"))</f>
        <v/>
      </c>
    </row>
    <row r="23" spans="2:9" ht="3" customHeight="1" x14ac:dyDescent="0.35"/>
    <row r="24" spans="2:9" ht="16.5" customHeight="1" x14ac:dyDescent="0.35">
      <c r="B24" s="9" t="str">
        <f>IF(OR($B$34=FALSE,F22=""),"",IF($F$22=2*$B$22+2*$D$22,"üJ","ûL"))</f>
        <v/>
      </c>
      <c r="C24" s="10" t="str">
        <f>IF(OR($B$34=FALSE,F22=""),"",IF($F$22=2*$B$22+2*$D$22," That is my output also!"," My secret formula gives a different output! Try again!"))</f>
        <v/>
      </c>
      <c r="G24" s="21"/>
    </row>
    <row r="25" spans="2:9" ht="4.5" customHeight="1" x14ac:dyDescent="0.35">
      <c r="B25" s="4"/>
    </row>
    <row r="26" spans="2:9" x14ac:dyDescent="0.35">
      <c r="B26" s="2" t="str">
        <f>IF($B$34=FALSE,"",IF($F$22&lt;&gt;2*B22+2*D22,"","Now, if my inputs are a and b, type my output in the green box:"))</f>
        <v/>
      </c>
    </row>
    <row r="27" spans="2:9" ht="4.5" customHeight="1" x14ac:dyDescent="0.35"/>
    <row r="28" spans="2:9" ht="17.25" customHeight="1" x14ac:dyDescent="0.35">
      <c r="B28" s="95" t="str">
        <f>IF($B$34=FALSE,"",IF($F$22&lt;&gt;2*B22+2*D22,"","a"))</f>
        <v/>
      </c>
      <c r="C28" s="109" t="str">
        <f>IF($B$34=FALSE,"",IF($F$22&lt;&gt;2*$B$22+2*$D$22,"","Ψ"))</f>
        <v/>
      </c>
      <c r="D28" s="95" t="str">
        <f>IF($B$34=FALSE,"",IF($F$22&lt;&gt;2*B22+2*D22,"","b"))</f>
        <v/>
      </c>
      <c r="E28" s="109" t="str">
        <f>IF($B$34=FALSE,"",IF($F$22&lt;&gt;2*$B$22+2*$D$22,"","="))</f>
        <v/>
      </c>
      <c r="F28" s="96"/>
      <c r="G28" s="20"/>
      <c r="H28" s="33" t="str">
        <f>SUBSTITUTE(F28," ","")</f>
        <v/>
      </c>
    </row>
    <row r="29" spans="2:9" ht="3.75" customHeight="1" x14ac:dyDescent="0.35"/>
    <row r="30" spans="2:9" ht="16.5" customHeight="1" x14ac:dyDescent="0.35">
      <c r="B30" s="18" t="e">
        <f>IF(OR($B$34=FALSE,F28="",F22&lt;&gt;2*B22+2*D22),"",IF(OR(H28="2a+2b",H28="2xa+2xb",H28="2x(a + b)",H28="2(a+b)",H28="2x(a+b)",H28="(a+b)x2"),"üJ","ûL"))</f>
        <v>#VALUE!</v>
      </c>
      <c r="C30" s="19" t="e">
        <f>IF(OR($B$34=FALSE,F28="",F22&lt;&gt;2*B22+2*D22),"",IF(B30="üJ"," YES! My formula is a Ψ b = 2xa + 2xb  =  2a + 2b = 2x(a + b) = (a + b)x2 = 2(a + b)"," My formula is a Ψ b = 2xa + 2xb  =  2a + 2b = 2x(a + b)  = (a + b)x2  = 2(a + b). Check it!"))</f>
        <v>#VALUE!</v>
      </c>
    </row>
    <row r="31" spans="2:9" x14ac:dyDescent="0.35">
      <c r="B31" s="4"/>
    </row>
    <row r="34" spans="2:2" hidden="1" x14ac:dyDescent="0.35">
      <c r="B34" s="7" t="b">
        <v>0</v>
      </c>
    </row>
  </sheetData>
  <sheetProtection algorithmName="SHA-512" hashValue="jla6d/Gb4ej28AjcfVjLXfS1nMUachsNRFS2QQL0mae6us4s70c9wxTzkZusEUK0FMLwQEW2QD6NkvAJCii/pw==" saltValue="uEBnai6pCvrRl8NabYXHjg==" spinCount="100000" sheet="1" objects="1" scenarios="1" selectLockedCells="1"/>
  <phoneticPr fontId="6" type="noConversion"/>
  <conditionalFormatting sqref="B22 D22">
    <cfRule type="expression" dxfId="37" priority="1" stopIfTrue="1">
      <formula>$B$34=TRUE</formula>
    </cfRule>
  </conditionalFormatting>
  <conditionalFormatting sqref="F22">
    <cfRule type="expression" dxfId="36" priority="2" stopIfTrue="1">
      <formula>AND($B$34=TRUE,$F$22=2*$B$22+2*$D$22)</formula>
    </cfRule>
    <cfRule type="expression" dxfId="35" priority="3" stopIfTrue="1">
      <formula>AND($B$34=TRUE,$F$22&lt;&gt;2*$B$22+2*$D$22)</formula>
    </cfRule>
    <cfRule type="expression" dxfId="34" priority="4" stopIfTrue="1">
      <formula>$B$34=FALSE</formula>
    </cfRule>
  </conditionalFormatting>
  <conditionalFormatting sqref="B24:C24">
    <cfRule type="expression" dxfId="33" priority="6" stopIfTrue="1">
      <formula>AND($F$22&lt;&gt;2*$B$22+2*$D$22,$F$22&lt;&gt;"")</formula>
    </cfRule>
    <cfRule type="expression" dxfId="32" priority="7" stopIfTrue="1">
      <formula>$F$22=2*$B$22+2*$D$22</formula>
    </cfRule>
  </conditionalFormatting>
  <conditionalFormatting sqref="B30">
    <cfRule type="cellIs" dxfId="31" priority="8" stopIfTrue="1" operator="equal">
      <formula>"üJ"</formula>
    </cfRule>
    <cfRule type="cellIs" dxfId="30" priority="9" stopIfTrue="1" operator="equal">
      <formula>"ûL"</formula>
    </cfRule>
    <cfRule type="expression" dxfId="29" priority="10" stopIfTrue="1">
      <formula>$B$34=FALSE</formula>
    </cfRule>
  </conditionalFormatting>
  <conditionalFormatting sqref="C30">
    <cfRule type="expression" dxfId="28" priority="11" stopIfTrue="1">
      <formula>$B$30="üJ"</formula>
    </cfRule>
    <cfRule type="expression" dxfId="27" priority="12" stopIfTrue="1">
      <formula>$B$30="ûL"</formula>
    </cfRule>
    <cfRule type="expression" dxfId="26" priority="13" stopIfTrue="1">
      <formula>$B$34=FALSE</formula>
    </cfRule>
  </conditionalFormatting>
  <conditionalFormatting sqref="F28">
    <cfRule type="expression" dxfId="25" priority="14" stopIfTrue="1">
      <formula>$B$30="üJ"</formula>
    </cfRule>
    <cfRule type="expression" dxfId="24" priority="15" stopIfTrue="1">
      <formula>$B$30="ûL"</formula>
    </cfRule>
    <cfRule type="expression" dxfId="23" priority="16" stopIfTrue="1">
      <formula>$B$24="üJ"</formula>
    </cfRule>
  </conditionalFormatting>
  <conditionalFormatting sqref="B19">
    <cfRule type="expression" dxfId="22" priority="17" stopIfTrue="1">
      <formula>$B$34=TRUE</formula>
    </cfRule>
  </conditionalFormatting>
  <conditionalFormatting sqref="B20">
    <cfRule type="expression" dxfId="21" priority="18" stopIfTrue="1">
      <formula>$B$34=TRUE</formula>
    </cfRule>
  </conditionalFormatting>
  <conditionalFormatting sqref="C22 E22">
    <cfRule type="expression" dxfId="20" priority="19" stopIfTrue="1">
      <formula>$B$34=TRUE</formula>
    </cfRule>
  </conditionalFormatting>
  <conditionalFormatting sqref="C28 E28">
    <cfRule type="expression" dxfId="19" priority="20" stopIfTrue="1">
      <formula>$F$22=2*$B$22+2*$D$22</formula>
    </cfRule>
  </conditionalFormatting>
  <dataValidations count="1">
    <dataValidation type="decimal" operator="greaterThan" allowBlank="1" showInputMessage="1" showErrorMessage="1" error="Type a NUMBER" sqref="F22 B17 D16:D17">
      <formula1>-100</formula1>
    </dataValidation>
  </dataValidations>
  <pageMargins left="0.75" right="0.75" top="1" bottom="1" header="0.5" footer="0.5"/>
  <pageSetup paperSize="9" orientation="landscape" r:id="rId1"/>
  <headerFooter alignWithMargins="0"/>
  <ignoredErrors>
    <ignoredError sqref="B30:C30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7</xdr:col>
                    <xdr:colOff>419100</xdr:colOff>
                    <xdr:row>18</xdr:row>
                    <xdr:rowOff>69850</xdr:rowOff>
                  </from>
                  <to>
                    <xdr:col>9</xdr:col>
                    <xdr:colOff>101600</xdr:colOff>
                    <xdr:row>21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FORMULA 0</vt:lpstr>
      <vt:lpstr>FORMULA 1</vt:lpstr>
      <vt:lpstr>FORMULA 2</vt:lpstr>
      <vt:lpstr>FORMULA 3</vt:lpstr>
      <vt:lpstr>FORMULA 4</vt:lpstr>
      <vt:lpstr>FORMULA 5</vt:lpstr>
      <vt:lpstr>FORMULA A</vt:lpstr>
      <vt:lpstr>FORMULA B</vt:lpstr>
      <vt:lpstr>FORMULA C</vt:lpstr>
      <vt:lpstr>FORMULA D</vt:lpstr>
      <vt:lpstr>'FORMULA 0'!a</vt:lpstr>
      <vt:lpstr>'FORMULA A'!a</vt:lpstr>
      <vt:lpstr>'FORMULA B'!a</vt:lpstr>
      <vt:lpstr>'FORMULA C'!a</vt:lpstr>
      <vt:lpstr>'FORMULA D'!a</vt:lpstr>
      <vt:lpstr>a</vt:lpstr>
      <vt:lpstr>'FORMULA 0'!b</vt:lpstr>
      <vt:lpstr>'FORMULA A'!b</vt:lpstr>
      <vt:lpstr>'FORMULA B'!b</vt:lpstr>
      <vt:lpstr>'FORMULA C'!b</vt:lpstr>
      <vt:lpstr>'FORMULA D'!b</vt:lpstr>
      <vt:lpstr>b</vt:lpstr>
    </vt:vector>
  </TitlesOfParts>
  <Company>University of Stellenbosch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Secret Formula</dc:title>
  <dc:creator>Alwyn</dc:creator>
  <cp:lastModifiedBy>Alwyn Olivier</cp:lastModifiedBy>
  <cp:lastPrinted>2008-06-08T09:40:22Z</cp:lastPrinted>
  <dcterms:created xsi:type="dcterms:W3CDTF">2005-03-25T08:37:40Z</dcterms:created>
  <dcterms:modified xsi:type="dcterms:W3CDTF">2021-06-19T18:24:43Z</dcterms:modified>
</cp:coreProperties>
</file>